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Graphs" sheetId="6" r:id="rId1"/>
    <sheet name="Sadeleştirimiş Tablo" sheetId="7" r:id="rId2"/>
  </sheets>
  <definedNames>
    <definedName name="_xlnm._FilterDatabase" localSheetId="1" hidden="1">'Sadeleştirimiş Tablo'!$I$1:$I$52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" i="7" l="1"/>
  <c r="V4" i="7"/>
  <c r="W3" i="7" s="1"/>
  <c r="V2" i="7"/>
  <c r="T3" i="7"/>
  <c r="T4" i="7"/>
  <c r="U4" i="7" s="1"/>
  <c r="T2" i="7"/>
  <c r="R3" i="7"/>
  <c r="R4" i="7"/>
  <c r="R2" i="7"/>
  <c r="S2" i="7" l="1"/>
  <c r="S3" i="7"/>
  <c r="W2" i="7"/>
  <c r="W4" i="7"/>
  <c r="U2" i="7"/>
  <c r="U3" i="7"/>
  <c r="S4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Q42" i="7"/>
  <c r="Q45" i="7"/>
  <c r="Q46" i="7"/>
  <c r="Q47" i="7"/>
  <c r="Q48" i="7"/>
  <c r="Q50" i="7"/>
  <c r="Q49" i="7"/>
  <c r="A49" i="7"/>
  <c r="A46" i="7"/>
  <c r="A43" i="7"/>
  <c r="A40" i="7"/>
  <c r="A37" i="7"/>
  <c r="A34" i="7"/>
  <c r="A31" i="7"/>
  <c r="A28" i="7"/>
  <c r="A25" i="7"/>
  <c r="A20" i="7"/>
  <c r="A17" i="7"/>
  <c r="A14" i="7"/>
  <c r="A11" i="7"/>
  <c r="A8" i="7"/>
  <c r="A5" i="7"/>
  <c r="A2" i="7"/>
  <c r="Q37" i="7" l="1"/>
  <c r="Q38" i="7"/>
  <c r="Q39" i="7"/>
  <c r="Q31" i="7"/>
  <c r="Q32" i="7"/>
  <c r="Q33" i="7"/>
  <c r="Q25" i="7"/>
  <c r="Q26" i="7"/>
  <c r="Q27" i="7"/>
  <c r="Q17" i="7"/>
  <c r="Q18" i="7"/>
  <c r="Q19" i="7"/>
  <c r="Q11" i="7"/>
  <c r="Q12" i="7"/>
  <c r="Q13" i="7"/>
  <c r="Q5" i="7"/>
  <c r="Q6" i="7"/>
  <c r="Q7" i="7"/>
  <c r="Q51" i="7"/>
  <c r="Q43" i="7"/>
  <c r="Q40" i="7"/>
  <c r="Q44" i="7"/>
  <c r="Q34" i="7"/>
  <c r="Q35" i="7"/>
  <c r="Q36" i="7"/>
  <c r="Q28" i="7"/>
  <c r="Q29" i="7"/>
  <c r="Q30" i="7"/>
  <c r="Q20" i="7"/>
  <c r="Q21" i="7"/>
  <c r="Q22" i="7"/>
  <c r="Q14" i="7"/>
  <c r="Q15" i="7"/>
  <c r="Q16" i="7"/>
  <c r="Q8" i="7"/>
  <c r="Q9" i="7"/>
  <c r="Q10" i="7"/>
  <c r="Q2" i="7"/>
  <c r="Q3" i="7"/>
  <c r="Q4" i="7"/>
  <c r="Q41" i="7"/>
</calcChain>
</file>

<file path=xl/sharedStrings.xml><?xml version="1.0" encoding="utf-8"?>
<sst xmlns="http://schemas.openxmlformats.org/spreadsheetml/2006/main" count="200" uniqueCount="26">
  <si>
    <t>Month-Year</t>
  </si>
  <si>
    <t>PAFTA NO</t>
  </si>
  <si>
    <t>First Date</t>
  </si>
  <si>
    <t>Last Date</t>
  </si>
  <si>
    <t>Module Power on label [W]</t>
  </si>
  <si>
    <t>System kWp</t>
  </si>
  <si>
    <t>Module Incline &amp; Facing Direction</t>
  </si>
  <si>
    <t>Module Type</t>
  </si>
  <si>
    <t>25°</t>
  </si>
  <si>
    <t>Block Avarage power read @25C [kWp]</t>
  </si>
  <si>
    <t># of Module connected to Inverter</t>
  </si>
  <si>
    <t xml:space="preserve"># of Inverter
</t>
  </si>
  <si>
    <t>HUAWEI SUN2000-60KTL</t>
  </si>
  <si>
    <t>Inverter Type/Model</t>
  </si>
  <si>
    <t>Comparison Of GES
 In terms Of  Wh/Wp/AH
Ref:DOGA-GES</t>
  </si>
  <si>
    <t>20200925 Tarihinden sonra A ve H Ges'te kapasite artışına gidilmiştir, 2 Inverter eklenmiş ve bazı inverterlerde boş olan stringler doldurulmuştur.</t>
  </si>
  <si>
    <t>MONO_1</t>
  </si>
  <si>
    <t>MONO_2</t>
  </si>
  <si>
    <t>GTC-BIFI</t>
  </si>
  <si>
    <t>Wh/Wp By Pafta</t>
  </si>
  <si>
    <t>(Wh/Wp)/ System Activity Hour 
By Pafta</t>
  </si>
  <si>
    <t>AC Energy Total Per Plant [MWh]</t>
  </si>
  <si>
    <t>Mono vs Bifacial</t>
  </si>
  <si>
    <t>2020 Spesifik Üretim</t>
  </si>
  <si>
    <t>2021 Spesifik Üretim</t>
  </si>
  <si>
    <t>Toplam Spesifik Üretim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</si>
</sst>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\-yy;@"/>
    <numFmt numFmtId="165" formatCode="0.0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3" borderId="1" xfId="0" applyFill="1" applyBorder="1"/>
    <xf numFmtId="0" fontId="3" fillId="0" borderId="0" xfId="1" applyFont="1" applyAlignment="1" applyProtection="1">
      <alignment horizontal="center" vertical="center" wrapText="1"/>
      <protection locked="0"/>
    </xf>
    <xf numFmtId="10" fontId="3" fillId="0" borderId="0" xfId="2" applyNumberFormat="1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3" borderId="3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1" xfId="0" applyNumberFormat="1" applyFill="1" applyBorder="1" applyAlignment="1">
      <alignment horizontal="center" vertical="center"/>
    </xf>
    <xf numFmtId="0" fontId="0" fillId="3" borderId="3" xfId="0" applyFill="1" applyBorder="1"/>
    <xf numFmtId="0" fontId="0" fillId="0" borderId="0" xfId="0" applyAlignment="1"/>
    <xf numFmtId="0" fontId="0" fillId="3" borderId="4" xfId="0" applyFill="1" applyBorder="1"/>
    <xf numFmtId="0" fontId="0" fillId="3" borderId="1" xfId="0" applyFill="1" applyBorder="1" applyAlignment="1">
      <alignment horizontal="center" vertical="center"/>
    </xf>
    <xf numFmtId="10" fontId="0" fillId="2" borderId="1" xfId="2" applyNumberFormat="1" applyFont="1" applyFill="1" applyBorder="1" applyAlignment="1">
      <alignment horizontal="center" vertical="center"/>
    </xf>
    <xf numFmtId="10" fontId="0" fillId="2" borderId="2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0" fontId="0" fillId="2" borderId="2" xfId="2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165" fontId="0" fillId="0" borderId="1" xfId="0" applyNumberFormat="1" applyBorder="1"/>
    <xf numFmtId="166" fontId="0" fillId="0" borderId="1" xfId="2" applyNumberFormat="1" applyFont="1" applyBorder="1"/>
    <xf numFmtId="0" fontId="0" fillId="0" borderId="1" xfId="0" applyBorder="1"/>
    <xf numFmtId="14" fontId="2" fillId="3" borderId="6" xfId="0" applyNumberFormat="1" applyFont="1" applyFill="1" applyBorder="1" applyAlignment="1">
      <alignment horizontal="center" vertical="center" textRotation="90"/>
    </xf>
    <xf numFmtId="14" fontId="2" fillId="3" borderId="7" xfId="0" applyNumberFormat="1" applyFont="1" applyFill="1" applyBorder="1" applyAlignment="1">
      <alignment horizontal="center" vertical="center" textRotation="90"/>
    </xf>
    <xf numFmtId="14" fontId="2" fillId="3" borderId="11" xfId="0" applyNumberFormat="1" applyFont="1" applyFill="1" applyBorder="1" applyAlignment="1">
      <alignment horizontal="center" vertical="center" textRotation="90"/>
    </xf>
    <xf numFmtId="0" fontId="4" fillId="5" borderId="10" xfId="0" applyFont="1" applyFill="1" applyBorder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 textRotation="90"/>
    </xf>
    <xf numFmtId="14" fontId="2" fillId="3" borderId="3" xfId="0" applyNumberFormat="1" applyFont="1" applyFill="1" applyBorder="1" applyAlignment="1">
      <alignment horizontal="center" vertical="center" textRotation="90"/>
    </xf>
    <xf numFmtId="14" fontId="2" fillId="3" borderId="2" xfId="0" applyNumberFormat="1" applyFont="1" applyFill="1" applyBorder="1" applyAlignment="1" applyProtection="1">
      <alignment horizontal="center" vertical="center" textRotation="90"/>
      <protection locked="0"/>
    </xf>
    <xf numFmtId="14" fontId="2" fillId="3" borderId="3" xfId="0" applyNumberFormat="1" applyFont="1" applyFill="1" applyBorder="1" applyAlignment="1" applyProtection="1">
      <alignment horizontal="center" vertical="center" textRotation="90"/>
      <protection locked="0"/>
    </xf>
    <xf numFmtId="164" fontId="5" fillId="3" borderId="6" xfId="0" applyNumberFormat="1" applyFont="1" applyFill="1" applyBorder="1" applyAlignment="1">
      <alignment horizontal="center" vertical="center" textRotation="90"/>
    </xf>
    <xf numFmtId="164" fontId="5" fillId="3" borderId="7" xfId="0" applyNumberFormat="1" applyFont="1" applyFill="1" applyBorder="1" applyAlignment="1">
      <alignment horizontal="center" vertical="center" textRotation="90"/>
    </xf>
    <xf numFmtId="164" fontId="5" fillId="3" borderId="11" xfId="0" applyNumberFormat="1" applyFont="1" applyFill="1" applyBorder="1" applyAlignment="1">
      <alignment horizontal="center" vertical="center" textRotation="90"/>
    </xf>
    <xf numFmtId="164" fontId="5" fillId="3" borderId="8" xfId="0" applyNumberFormat="1" applyFont="1" applyFill="1" applyBorder="1" applyAlignment="1" applyProtection="1">
      <alignment horizontal="center" vertical="center" textRotation="90"/>
      <protection locked="0"/>
    </xf>
    <xf numFmtId="164" fontId="5" fillId="3" borderId="9" xfId="0" applyNumberFormat="1" applyFont="1" applyFill="1" applyBorder="1" applyAlignment="1" applyProtection="1">
      <alignment horizontal="center" vertical="center" textRotation="90"/>
      <protection locked="0"/>
    </xf>
    <xf numFmtId="14" fontId="7" fillId="3" borderId="6" xfId="0" applyNumberFormat="1" applyFont="1" applyFill="1" applyBorder="1" applyAlignment="1">
      <alignment horizontal="center" vertical="center"/>
    </xf>
    <xf numFmtId="14" fontId="7" fillId="3" borderId="7" xfId="0" applyNumberFormat="1" applyFont="1" applyFill="1" applyBorder="1" applyAlignment="1">
      <alignment horizontal="center" vertical="center"/>
    </xf>
    <xf numFmtId="14" fontId="7" fillId="3" borderId="11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 textRotation="90"/>
    </xf>
    <xf numFmtId="164" fontId="5" fillId="3" borderId="9" xfId="0" applyNumberFormat="1" applyFont="1" applyFill="1" applyBorder="1" applyAlignment="1">
      <alignment horizontal="center" vertical="center" textRotation="90"/>
    </xf>
    <xf numFmtId="164" fontId="5" fillId="4" borderId="8" xfId="0" applyNumberFormat="1" applyFont="1" applyFill="1" applyBorder="1" applyAlignment="1">
      <alignment horizontal="center" vertical="center" textRotation="90"/>
    </xf>
    <xf numFmtId="164" fontId="5" fillId="4" borderId="9" xfId="0" applyNumberFormat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mruColors>
      <color rgb="FFFFA500"/>
      <color rgb="FFACD8E6"/>
      <color rgb="FFADD8E6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 Ocak 2020 -</a:t>
            </a:r>
            <a:r>
              <a:rPr lang="tr-TR" baseline="0"/>
              <a:t> 25 Eylül 2020 Tarihleri arası Üretim Performansı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'Sadeleştirimiş Tablo'!$N$24</c:f>
              <c:strCache>
                <c:ptCount val="1"/>
                <c:pt idx="0">
                  <c:v>AC Energy Total Per Plant [MWh]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'Sadeleştirimiş Tablo'!$L$25:$M$51</c:f>
              <c:multiLvlStrCache>
                <c:ptCount val="27"/>
                <c:lvl>
                  <c:pt idx="0">
                    <c:v>MONO_1</c:v>
                  </c:pt>
                  <c:pt idx="1">
                    <c:v>MONO_2</c:v>
                  </c:pt>
                  <c:pt idx="2">
                    <c:v>GTC-BIFI</c:v>
                  </c:pt>
                  <c:pt idx="3">
                    <c:v>MONO_1</c:v>
                  </c:pt>
                  <c:pt idx="4">
                    <c:v>MONO_2</c:v>
                  </c:pt>
                  <c:pt idx="5">
                    <c:v>GTC-BIFI</c:v>
                  </c:pt>
                  <c:pt idx="6">
                    <c:v>MONO_1</c:v>
                  </c:pt>
                  <c:pt idx="7">
                    <c:v>MONO_2</c:v>
                  </c:pt>
                  <c:pt idx="8">
                    <c:v>GTC-BIFI</c:v>
                  </c:pt>
                  <c:pt idx="9">
                    <c:v>MONO_1</c:v>
                  </c:pt>
                  <c:pt idx="10">
                    <c:v>MONO_2</c:v>
                  </c:pt>
                  <c:pt idx="11">
                    <c:v>GTC-BIFI</c:v>
                  </c:pt>
                  <c:pt idx="12">
                    <c:v>MONO_1</c:v>
                  </c:pt>
                  <c:pt idx="13">
                    <c:v>MONO_2</c:v>
                  </c:pt>
                  <c:pt idx="14">
                    <c:v>GTC-BIFI</c:v>
                  </c:pt>
                  <c:pt idx="15">
                    <c:v>MONO_1</c:v>
                  </c:pt>
                  <c:pt idx="16">
                    <c:v>MONO_2</c:v>
                  </c:pt>
                  <c:pt idx="17">
                    <c:v>GTC-BIFI</c:v>
                  </c:pt>
                  <c:pt idx="18">
                    <c:v>MONO_1</c:v>
                  </c:pt>
                  <c:pt idx="19">
                    <c:v>MONO_2</c:v>
                  </c:pt>
                  <c:pt idx="20">
                    <c:v>GTC-BIFI</c:v>
                  </c:pt>
                  <c:pt idx="21">
                    <c:v>MONO_1</c:v>
                  </c:pt>
                  <c:pt idx="22">
                    <c:v>MONO_2</c:v>
                  </c:pt>
                  <c:pt idx="23">
                    <c:v>GTC-BIFI</c:v>
                  </c:pt>
                  <c:pt idx="24">
                    <c:v>MONO_1</c:v>
                  </c:pt>
                  <c:pt idx="25">
                    <c:v>MONO_2</c:v>
                  </c:pt>
                  <c:pt idx="26">
                    <c:v>GTC-BIFI</c:v>
                  </c:pt>
                </c:lvl>
                <c:lvl>
                  <c:pt idx="0">
                    <c:v>Sep-20</c:v>
                  </c:pt>
                  <c:pt idx="3">
                    <c:v>Aug-20</c:v>
                  </c:pt>
                  <c:pt idx="6">
                    <c:v>Jul-20</c:v>
                  </c:pt>
                  <c:pt idx="9">
                    <c:v>Jun-20</c:v>
                  </c:pt>
                  <c:pt idx="12">
                    <c:v>May-20</c:v>
                  </c:pt>
                  <c:pt idx="15">
                    <c:v>Apr-20</c:v>
                  </c:pt>
                  <c:pt idx="18">
                    <c:v>Mar-20</c:v>
                  </c:pt>
                  <c:pt idx="21">
                    <c:v>Feb-20</c:v>
                  </c:pt>
                  <c:pt idx="24">
                    <c:v>Jan-20</c:v>
                  </c:pt>
                </c:lvl>
              </c:multiLvlStrCache>
            </c:multiLvlStrRef>
          </c:cat>
          <c:val>
            <c:numRef>
              <c:f>'Sadeleştirimiş Tablo'!$N$25:$N$51</c:f>
              <c:numCache>
                <c:formatCode>0.00</c:formatCode>
                <c:ptCount val="27"/>
                <c:pt idx="0">
                  <c:v>138.53616000000002</c:v>
                </c:pt>
                <c:pt idx="1">
                  <c:v>138.10700999999997</c:v>
                </c:pt>
                <c:pt idx="2">
                  <c:v>154.80770000000001</c:v>
                </c:pt>
                <c:pt idx="3">
                  <c:v>199.21154000000001</c:v>
                </c:pt>
                <c:pt idx="4">
                  <c:v>198.32067999999998</c:v>
                </c:pt>
                <c:pt idx="5">
                  <c:v>221.03168999999997</c:v>
                </c:pt>
                <c:pt idx="6">
                  <c:v>193.36254</c:v>
                </c:pt>
                <c:pt idx="7">
                  <c:v>192.52846000000002</c:v>
                </c:pt>
                <c:pt idx="8">
                  <c:v>216.64241999999999</c:v>
                </c:pt>
                <c:pt idx="9">
                  <c:v>196.02063000000001</c:v>
                </c:pt>
                <c:pt idx="10">
                  <c:v>195.24665000000002</c:v>
                </c:pt>
                <c:pt idx="11">
                  <c:v>218.57332</c:v>
                </c:pt>
                <c:pt idx="12">
                  <c:v>197.57234999999997</c:v>
                </c:pt>
                <c:pt idx="13">
                  <c:v>197.32891000000001</c:v>
                </c:pt>
                <c:pt idx="14">
                  <c:v>217.56166999999999</c:v>
                </c:pt>
                <c:pt idx="15">
                  <c:v>171.23842999999999</c:v>
                </c:pt>
                <c:pt idx="16">
                  <c:v>171.23297999999997</c:v>
                </c:pt>
                <c:pt idx="17">
                  <c:v>185.41335000000001</c:v>
                </c:pt>
                <c:pt idx="18">
                  <c:v>142.54723000000001</c:v>
                </c:pt>
                <c:pt idx="19">
                  <c:v>142.15414000000001</c:v>
                </c:pt>
                <c:pt idx="20">
                  <c:v>155.67828</c:v>
                </c:pt>
                <c:pt idx="21">
                  <c:v>83.739240000000009</c:v>
                </c:pt>
                <c:pt idx="22">
                  <c:v>98.051270000000002</c:v>
                </c:pt>
                <c:pt idx="23">
                  <c:v>112.54944</c:v>
                </c:pt>
                <c:pt idx="24">
                  <c:v>99.729160000000007</c:v>
                </c:pt>
                <c:pt idx="25">
                  <c:v>101.47859</c:v>
                </c:pt>
                <c:pt idx="26">
                  <c:v>113.86662999999999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2-4CD2-9D20-BD090D945C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496911"/>
        <c:axId val="178488591"/>
      </c:barChart>
      <c:catAx>
        <c:axId val="178496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88591"/>
        <c:crosses val="autoZero"/>
        <c:auto val="1"/>
        <c:lblAlgn val="ctr"/>
        <c:lblOffset val="100"/>
        <c:noMultiLvlLbl val="0"/>
      </c:catAx>
      <c:valAx>
        <c:axId val="17848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96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1 Ocak 2020 -</a:t>
            </a:r>
            <a:r>
              <a:rPr lang="tr-TR" baseline="0"/>
              <a:t> 25 Eylül 2020 Tarihleri Wh/Wp ve Wh/Wp/Çalışma_Süresi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'Sadeleştirimiş Tablo'!$O$24</c:f>
              <c:strCache>
                <c:ptCount val="1"/>
                <c:pt idx="0">
                  <c:v>Wh/Wp By Pafta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'Sadeleştirimiş Tablo'!$L$25:$M$51</c:f>
              <c:multiLvlStrCache>
                <c:ptCount val="27"/>
                <c:lvl>
                  <c:pt idx="0">
                    <c:v>MONO_1</c:v>
                  </c:pt>
                  <c:pt idx="1">
                    <c:v>MONO_2</c:v>
                  </c:pt>
                  <c:pt idx="2">
                    <c:v>GTC-BIFI</c:v>
                  </c:pt>
                  <c:pt idx="3">
                    <c:v>MONO_1</c:v>
                  </c:pt>
                  <c:pt idx="4">
                    <c:v>MONO_2</c:v>
                  </c:pt>
                  <c:pt idx="5">
                    <c:v>GTC-BIFI</c:v>
                  </c:pt>
                  <c:pt idx="6">
                    <c:v>MONO_1</c:v>
                  </c:pt>
                  <c:pt idx="7">
                    <c:v>MONO_2</c:v>
                  </c:pt>
                  <c:pt idx="8">
                    <c:v>GTC-BIFI</c:v>
                  </c:pt>
                  <c:pt idx="9">
                    <c:v>MONO_1</c:v>
                  </c:pt>
                  <c:pt idx="10">
                    <c:v>MONO_2</c:v>
                  </c:pt>
                  <c:pt idx="11">
                    <c:v>GTC-BIFI</c:v>
                  </c:pt>
                  <c:pt idx="12">
                    <c:v>MONO_1</c:v>
                  </c:pt>
                  <c:pt idx="13">
                    <c:v>MONO_2</c:v>
                  </c:pt>
                  <c:pt idx="14">
                    <c:v>GTC-BIFI</c:v>
                  </c:pt>
                  <c:pt idx="15">
                    <c:v>MONO_1</c:v>
                  </c:pt>
                  <c:pt idx="16">
                    <c:v>MONO_2</c:v>
                  </c:pt>
                  <c:pt idx="17">
                    <c:v>GTC-BIFI</c:v>
                  </c:pt>
                  <c:pt idx="18">
                    <c:v>MONO_1</c:v>
                  </c:pt>
                  <c:pt idx="19">
                    <c:v>MONO_2</c:v>
                  </c:pt>
                  <c:pt idx="20">
                    <c:v>GTC-BIFI</c:v>
                  </c:pt>
                  <c:pt idx="21">
                    <c:v>MONO_1</c:v>
                  </c:pt>
                  <c:pt idx="22">
                    <c:v>MONO_2</c:v>
                  </c:pt>
                  <c:pt idx="23">
                    <c:v>GTC-BIFI</c:v>
                  </c:pt>
                  <c:pt idx="24">
                    <c:v>MONO_1</c:v>
                  </c:pt>
                  <c:pt idx="25">
                    <c:v>MONO_2</c:v>
                  </c:pt>
                  <c:pt idx="26">
                    <c:v>GTC-BIFI</c:v>
                  </c:pt>
                </c:lvl>
                <c:lvl>
                  <c:pt idx="0">
                    <c:v>Sep-20</c:v>
                  </c:pt>
                  <c:pt idx="3">
                    <c:v>Aug-20</c:v>
                  </c:pt>
                  <c:pt idx="6">
                    <c:v>Jul-20</c:v>
                  </c:pt>
                  <c:pt idx="9">
                    <c:v>Jun-20</c:v>
                  </c:pt>
                  <c:pt idx="12">
                    <c:v>May-20</c:v>
                  </c:pt>
                  <c:pt idx="15">
                    <c:v>Apr-20</c:v>
                  </c:pt>
                  <c:pt idx="18">
                    <c:v>Mar-20</c:v>
                  </c:pt>
                  <c:pt idx="21">
                    <c:v>Feb-20</c:v>
                  </c:pt>
                  <c:pt idx="24">
                    <c:v>Jan-20</c:v>
                  </c:pt>
                </c:lvl>
              </c:multiLvlStrCache>
            </c:multiLvlStrRef>
          </c:cat>
          <c:val>
            <c:numRef>
              <c:f>'Sadeleştirimiş Tablo'!$O$25:$O$51</c:f>
              <c:numCache>
                <c:formatCode>0.00</c:formatCode>
                <c:ptCount val="27"/>
                <c:pt idx="0">
                  <c:v>127.10905587668596</c:v>
                </c:pt>
                <c:pt idx="1">
                  <c:v>126.71530415634459</c:v>
                </c:pt>
                <c:pt idx="2">
                  <c:v>142.15583103764922</c:v>
                </c:pt>
                <c:pt idx="3">
                  <c:v>182.77964950912926</c:v>
                </c:pt>
                <c:pt idx="4">
                  <c:v>181.96227176805209</c:v>
                </c:pt>
                <c:pt idx="5">
                  <c:v>202.96757575757573</c:v>
                </c:pt>
                <c:pt idx="6">
                  <c:v>177.41310211946049</c:v>
                </c:pt>
                <c:pt idx="7">
                  <c:v>176.6478209010001</c:v>
                </c:pt>
                <c:pt idx="8">
                  <c:v>198.93702479338842</c:v>
                </c:pt>
                <c:pt idx="9">
                  <c:v>179.85194054500411</c:v>
                </c:pt>
                <c:pt idx="10">
                  <c:v>179.1418020001835</c:v>
                </c:pt>
                <c:pt idx="11">
                  <c:v>200.71011937557392</c:v>
                </c:pt>
                <c:pt idx="12">
                  <c:v>181.27566749243047</c:v>
                </c:pt>
                <c:pt idx="13">
                  <c:v>181.05230755115147</c:v>
                </c:pt>
                <c:pt idx="14">
                  <c:v>199.78114784205692</c:v>
                </c:pt>
                <c:pt idx="15">
                  <c:v>157.11389118267729</c:v>
                </c:pt>
                <c:pt idx="16">
                  <c:v>157.10889072391959</c:v>
                </c:pt>
                <c:pt idx="17">
                  <c:v>170.26019283746558</c:v>
                </c:pt>
                <c:pt idx="18">
                  <c:v>130.78927424534362</c:v>
                </c:pt>
                <c:pt idx="19">
                  <c:v>130.42860812918616</c:v>
                </c:pt>
                <c:pt idx="20">
                  <c:v>142.95526170798897</c:v>
                </c:pt>
                <c:pt idx="21">
                  <c:v>76.832039636663907</c:v>
                </c:pt>
                <c:pt idx="22">
                  <c:v>89.963547114414169</c:v>
                </c:pt>
                <c:pt idx="23">
                  <c:v>103.35118457300275</c:v>
                </c:pt>
                <c:pt idx="24">
                  <c:v>91.503036975869335</c:v>
                </c:pt>
                <c:pt idx="25">
                  <c:v>93.108165886778593</c:v>
                </c:pt>
                <c:pt idx="26">
                  <c:v>104.56072543617998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8-450E-986E-5CAF128A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96911"/>
        <c:axId val="178488591"/>
      </c:barChart>
      <c:lineChart>
        <c:grouping val="stacked"/>
        <c:varyColors val="0"/>
        <c:ser>
          <c:idx val="1"/>
          <c:order val="1"/>
          <c:tx>
            <c:strRef>
              <c:f>'Sadeleştirimiş Tablo'!$P$24</c:f>
              <c:strCache>
                <c:ptCount val="1"/>
                <c:pt idx="0">
                  <c:v>(Wh/Wp)/ System Activity Hour 
By Pafta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'Sadeleştirimiş Tablo'!$P$25:$P$51</c:f>
              <c:numCache>
                <c:formatCode>0.00</c:formatCode>
                <c:ptCount val="27"/>
                <c:pt idx="0">
                  <c:v>0.39908651766620395</c:v>
                </c:pt>
                <c:pt idx="1">
                  <c:v>0.40004831619998293</c:v>
                </c:pt>
                <c:pt idx="2">
                  <c:v>0.44285305619205367</c:v>
                </c:pt>
                <c:pt idx="3">
                  <c:v>0.43287069155507224</c:v>
                </c:pt>
                <c:pt idx="4">
                  <c:v>0.42966297938146891</c:v>
                </c:pt>
                <c:pt idx="5">
                  <c:v>0.47869711263579184</c:v>
                </c:pt>
                <c:pt idx="6">
                  <c:v>0.39228988860024433</c:v>
                </c:pt>
                <c:pt idx="7">
                  <c:v>0.38952110452260219</c:v>
                </c:pt>
                <c:pt idx="8">
                  <c:v>0.44110205053966389</c:v>
                </c:pt>
                <c:pt idx="9">
                  <c:v>0.40348163891195538</c:v>
                </c:pt>
                <c:pt idx="10">
                  <c:v>0.39589348508327848</c:v>
                </c:pt>
                <c:pt idx="11">
                  <c:v>0.44926719502087059</c:v>
                </c:pt>
                <c:pt idx="12">
                  <c:v>0.4062199831763148</c:v>
                </c:pt>
                <c:pt idx="13">
                  <c:v>0.40413461506953452</c:v>
                </c:pt>
                <c:pt idx="14">
                  <c:v>0.44594006214744847</c:v>
                </c:pt>
                <c:pt idx="15">
                  <c:v>0.40545520305207045</c:v>
                </c:pt>
                <c:pt idx="16">
                  <c:v>0.40387889646251823</c:v>
                </c:pt>
                <c:pt idx="17">
                  <c:v>0.43768687104746934</c:v>
                </c:pt>
                <c:pt idx="18">
                  <c:v>0.35087665793519413</c:v>
                </c:pt>
                <c:pt idx="19">
                  <c:v>0.34944034327980217</c:v>
                </c:pt>
                <c:pt idx="20">
                  <c:v>0.38197798719569531</c:v>
                </c:pt>
                <c:pt idx="21">
                  <c:v>0.24965731807201919</c:v>
                </c:pt>
                <c:pt idx="22">
                  <c:v>0.29067381943267906</c:v>
                </c:pt>
                <c:pt idx="23">
                  <c:v>0.32171574964358834</c:v>
                </c:pt>
                <c:pt idx="24">
                  <c:v>0.29257565779654465</c:v>
                </c:pt>
                <c:pt idx="25">
                  <c:v>0.29605140186575069</c:v>
                </c:pt>
                <c:pt idx="26">
                  <c:v>0.33539927966697669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8-450E-986E-5CAF128A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32175"/>
        <c:axId val="101385455"/>
      </c:lineChart>
      <c:catAx>
        <c:axId val="178496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88591"/>
        <c:crosses val="autoZero"/>
        <c:auto val="1"/>
        <c:lblAlgn val="ctr"/>
        <c:lblOffset val="100"/>
        <c:noMultiLvlLbl val="0"/>
      </c:catAx>
      <c:valAx>
        <c:axId val="17848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Wh/Wp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96911"/>
        <c:crosses val="autoZero"/>
        <c:crossBetween val="between"/>
      </c:valAx>
      <c:valAx>
        <c:axId val="10138545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Wh/Wp/Aktivasyon_Süresi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96932175"/>
        <c:crosses val="max"/>
        <c:crossBetween val="between"/>
      </c:valAx>
      <c:catAx>
        <c:axId val="296932175"/>
        <c:scaling>
          <c:orientation val="minMax"/>
        </c:scaling>
        <c:delete val="1"/>
        <c:axPos val="b"/>
        <c:majorTickMark val="out"/>
        <c:minorTickMark val="none"/>
        <c:tickLblPos val="nextTo"/>
        <c:crossAx val="1013854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aseline="0"/>
              <a:t>25 Eylül 2020 -31 Mart 2021 Tarihleri arası Üretim Performansı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'Sadeleştirimiş Tablo'!$N$1</c:f>
              <c:strCache>
                <c:ptCount val="1"/>
                <c:pt idx="0">
                  <c:v>AC Energy Total Per Plant [MWh]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'Sadeleştirimiş Tablo'!$L$2:$M$22</c:f>
              <c:multiLvlStrCache>
                <c:ptCount val="21"/>
                <c:lvl>
                  <c:pt idx="0">
                    <c:v>MONO_1</c:v>
                  </c:pt>
                  <c:pt idx="1">
                    <c:v>MONO_2</c:v>
                  </c:pt>
                  <c:pt idx="2">
                    <c:v>GTC-BIFI</c:v>
                  </c:pt>
                  <c:pt idx="3">
                    <c:v>MONO_1</c:v>
                  </c:pt>
                  <c:pt idx="4">
                    <c:v>MONO_2</c:v>
                  </c:pt>
                  <c:pt idx="5">
                    <c:v>GTC-BIFI</c:v>
                  </c:pt>
                  <c:pt idx="6">
                    <c:v>MONO_1</c:v>
                  </c:pt>
                  <c:pt idx="7">
                    <c:v>MONO_2</c:v>
                  </c:pt>
                  <c:pt idx="8">
                    <c:v>GTC-BIFI</c:v>
                  </c:pt>
                  <c:pt idx="9">
                    <c:v>MONO_1</c:v>
                  </c:pt>
                  <c:pt idx="10">
                    <c:v>MONO_2</c:v>
                  </c:pt>
                  <c:pt idx="11">
                    <c:v>GTC-BIFI</c:v>
                  </c:pt>
                  <c:pt idx="12">
                    <c:v>MONO_1</c:v>
                  </c:pt>
                  <c:pt idx="13">
                    <c:v>MONO_2</c:v>
                  </c:pt>
                  <c:pt idx="14">
                    <c:v>GTC-BIFI</c:v>
                  </c:pt>
                  <c:pt idx="15">
                    <c:v>MONO_1</c:v>
                  </c:pt>
                  <c:pt idx="16">
                    <c:v>MONO_2</c:v>
                  </c:pt>
                  <c:pt idx="17">
                    <c:v>GTC-BIFI</c:v>
                  </c:pt>
                  <c:pt idx="18">
                    <c:v>MONO_1</c:v>
                  </c:pt>
                  <c:pt idx="19">
                    <c:v>MONO_2</c:v>
                  </c:pt>
                  <c:pt idx="20">
                    <c:v>GTC-BIFI</c:v>
                  </c:pt>
                </c:lvl>
                <c:lvl>
                  <c:pt idx="0">
                    <c:v>Mar-21</c:v>
                  </c:pt>
                  <c:pt idx="3">
                    <c:v>Feb-21</c:v>
                  </c:pt>
                  <c:pt idx="6">
                    <c:v>Jan-21</c:v>
                  </c:pt>
                  <c:pt idx="9">
                    <c:v>Dec-20</c:v>
                  </c:pt>
                  <c:pt idx="12">
                    <c:v>Nov-20</c:v>
                  </c:pt>
                  <c:pt idx="15">
                    <c:v>Oct-20</c:v>
                  </c:pt>
                  <c:pt idx="18">
                    <c:v>Sep-20</c:v>
                  </c:pt>
                </c:lvl>
              </c:multiLvlStrCache>
            </c:multiLvlStrRef>
          </c:cat>
          <c:val>
            <c:numRef>
              <c:f>'Sadeleştirimiş Tablo'!$N$2:$N$22</c:f>
              <c:numCache>
                <c:formatCode>0.000</c:formatCode>
                <c:ptCount val="21"/>
                <c:pt idx="0">
                  <c:v>176.96401999999998</c:v>
                </c:pt>
                <c:pt idx="1">
                  <c:v>176.83958999999999</c:v>
                </c:pt>
                <c:pt idx="2">
                  <c:v>171.44084999999998</c:v>
                </c:pt>
                <c:pt idx="3">
                  <c:v>160.16583</c:v>
                </c:pt>
                <c:pt idx="4">
                  <c:v>159.27043</c:v>
                </c:pt>
                <c:pt idx="5">
                  <c:v>151.62748999999999</c:v>
                </c:pt>
                <c:pt idx="6">
                  <c:v>122.84511999999999</c:v>
                </c:pt>
                <c:pt idx="7">
                  <c:v>125.27043</c:v>
                </c:pt>
                <c:pt idx="8">
                  <c:v>120.33642999999998</c:v>
                </c:pt>
                <c:pt idx="9">
                  <c:v>116.83072</c:v>
                </c:pt>
                <c:pt idx="10">
                  <c:v>116.32475000000001</c:v>
                </c:pt>
                <c:pt idx="11">
                  <c:v>115.20617</c:v>
                </c:pt>
                <c:pt idx="12">
                  <c:v>124.99853999999998</c:v>
                </c:pt>
                <c:pt idx="13">
                  <c:v>127.12137000000001</c:v>
                </c:pt>
                <c:pt idx="14">
                  <c:v>118.92676000000003</c:v>
                </c:pt>
                <c:pt idx="15">
                  <c:v>185.22495000000001</c:v>
                </c:pt>
                <c:pt idx="16">
                  <c:v>184.71816000000001</c:v>
                </c:pt>
                <c:pt idx="17">
                  <c:v>174.33062999999999</c:v>
                </c:pt>
                <c:pt idx="18">
                  <c:v>33.911409999999997</c:v>
                </c:pt>
                <c:pt idx="19">
                  <c:v>33.690899999999999</c:v>
                </c:pt>
                <c:pt idx="20">
                  <c:v>31.814689999999999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F-47D5-B7C2-3909485C9F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8496911"/>
        <c:axId val="178488591"/>
      </c:barChart>
      <c:catAx>
        <c:axId val="178496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88591"/>
        <c:crosses val="autoZero"/>
        <c:auto val="0"/>
        <c:lblAlgn val="ctr"/>
        <c:lblOffset val="100"/>
        <c:noMultiLvlLbl val="0"/>
      </c:catAx>
      <c:valAx>
        <c:axId val="17848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96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aseline="0"/>
              <a:t>25 Eylül 2020- 31 Mart Tarihleri Wh/Wp ve Wh/Wp/Çalışma_Süresi</a:t>
            </a:r>
            <a:endParaRPr lang="tr-T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'Sadeleştirimiş Tablo'!$O$1</c:f>
              <c:strCache>
                <c:ptCount val="1"/>
                <c:pt idx="0">
                  <c:v>Wh/Wp By Pafta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'Sadeleştirimiş Tablo'!$L$2:$M$22</c:f>
              <c:multiLvlStrCache>
                <c:ptCount val="21"/>
                <c:lvl>
                  <c:pt idx="0">
                    <c:v>MONO_1</c:v>
                  </c:pt>
                  <c:pt idx="1">
                    <c:v>MONO_2</c:v>
                  </c:pt>
                  <c:pt idx="2">
                    <c:v>GTC-BIFI</c:v>
                  </c:pt>
                  <c:pt idx="3">
                    <c:v>MONO_1</c:v>
                  </c:pt>
                  <c:pt idx="4">
                    <c:v>MONO_2</c:v>
                  </c:pt>
                  <c:pt idx="5">
                    <c:v>GTC-BIFI</c:v>
                  </c:pt>
                  <c:pt idx="6">
                    <c:v>MONO_1</c:v>
                  </c:pt>
                  <c:pt idx="7">
                    <c:v>MONO_2</c:v>
                  </c:pt>
                  <c:pt idx="8">
                    <c:v>GTC-BIFI</c:v>
                  </c:pt>
                  <c:pt idx="9">
                    <c:v>MONO_1</c:v>
                  </c:pt>
                  <c:pt idx="10">
                    <c:v>MONO_2</c:v>
                  </c:pt>
                  <c:pt idx="11">
                    <c:v>GTC-BIFI</c:v>
                  </c:pt>
                  <c:pt idx="12">
                    <c:v>MONO_1</c:v>
                  </c:pt>
                  <c:pt idx="13">
                    <c:v>MONO_2</c:v>
                  </c:pt>
                  <c:pt idx="14">
                    <c:v>GTC-BIFI</c:v>
                  </c:pt>
                  <c:pt idx="15">
                    <c:v>MONO_1</c:v>
                  </c:pt>
                  <c:pt idx="16">
                    <c:v>MONO_2</c:v>
                  </c:pt>
                  <c:pt idx="17">
                    <c:v>GTC-BIFI</c:v>
                  </c:pt>
                  <c:pt idx="18">
                    <c:v>MONO_1</c:v>
                  </c:pt>
                  <c:pt idx="19">
                    <c:v>MONO_2</c:v>
                  </c:pt>
                  <c:pt idx="20">
                    <c:v>GTC-BIFI</c:v>
                  </c:pt>
                </c:lvl>
                <c:lvl>
                  <c:pt idx="0">
                    <c:v>Mar-21</c:v>
                  </c:pt>
                  <c:pt idx="3">
                    <c:v>Feb-21</c:v>
                  </c:pt>
                  <c:pt idx="6">
                    <c:v>Jan-21</c:v>
                  </c:pt>
                  <c:pt idx="9">
                    <c:v>Dec-20</c:v>
                  </c:pt>
                  <c:pt idx="12">
                    <c:v>Nov-20</c:v>
                  </c:pt>
                  <c:pt idx="15">
                    <c:v>Oct-20</c:v>
                  </c:pt>
                  <c:pt idx="18">
                    <c:v>Sep-20</c:v>
                  </c:pt>
                </c:lvl>
              </c:multiLvlStrCache>
            </c:multiLvlStrRef>
          </c:cat>
          <c:val>
            <c:numRef>
              <c:f>'Sadeleştirimiş Tablo'!$O$2:$O$22</c:f>
              <c:numCache>
                <c:formatCode>0.000</c:formatCode>
                <c:ptCount val="21"/>
                <c:pt idx="0">
                  <c:v>139.74889046829344</c:v>
                </c:pt>
                <c:pt idx="1">
                  <c:v>139.65062781331434</c:v>
                </c:pt>
                <c:pt idx="2">
                  <c:v>157.42961432506885</c:v>
                </c:pt>
                <c:pt idx="3">
                  <c:v>126.48332148779907</c:v>
                </c:pt>
                <c:pt idx="4">
                  <c:v>125.77622206428174</c:v>
                </c:pt>
                <c:pt idx="5">
                  <c:v>139.23552800734618</c:v>
                </c:pt>
                <c:pt idx="6">
                  <c:v>97.011071625996976</c:v>
                </c:pt>
                <c:pt idx="7">
                  <c:v>98.926344468135511</c:v>
                </c:pt>
                <c:pt idx="8">
                  <c:v>110.50177226813588</c:v>
                </c:pt>
                <c:pt idx="9">
                  <c:v>92.261486219695158</c:v>
                </c:pt>
                <c:pt idx="10">
                  <c:v>91.861920555950405</c:v>
                </c:pt>
                <c:pt idx="11">
                  <c:v>105.79078971533517</c:v>
                </c:pt>
                <c:pt idx="12">
                  <c:v>98.711632314617361</c:v>
                </c:pt>
                <c:pt idx="13">
                  <c:v>100.38803601042406</c:v>
                </c:pt>
                <c:pt idx="14">
                  <c:v>109.20730945821857</c:v>
                </c:pt>
                <c:pt idx="15">
                  <c:v>146.27256574271499</c:v>
                </c:pt>
                <c:pt idx="16">
                  <c:v>145.87235252309878</c:v>
                </c:pt>
                <c:pt idx="17">
                  <c:v>160.08322314049585</c:v>
                </c:pt>
                <c:pt idx="18">
                  <c:v>26.779917870962642</c:v>
                </c:pt>
                <c:pt idx="19">
                  <c:v>26.605780620705993</c:v>
                </c:pt>
                <c:pt idx="20">
                  <c:v>29.21459136822773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9-40A6-BD5E-23A50987D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496911"/>
        <c:axId val="178488591"/>
      </c:barChart>
      <c:lineChart>
        <c:grouping val="stacked"/>
        <c:varyColors val="0"/>
        <c:ser>
          <c:idx val="1"/>
          <c:order val="1"/>
          <c:tx>
            <c:strRef>
              <c:f>'Sadeleştirimiş Tablo'!$P$1</c:f>
              <c:strCache>
                <c:ptCount val="1"/>
                <c:pt idx="0">
                  <c:v>(Wh/Wp)/ System Activity Hour 
By Pafta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'Sadeleştirimiş Tablo'!$L$2:$M$22</c:f>
              <c:multiLvlStrCache>
                <c:ptCount val="21"/>
                <c:lvl>
                  <c:pt idx="0">
                    <c:v>MONO_1</c:v>
                  </c:pt>
                  <c:pt idx="1">
                    <c:v>MONO_2</c:v>
                  </c:pt>
                  <c:pt idx="2">
                    <c:v>GTC-BIFI</c:v>
                  </c:pt>
                  <c:pt idx="3">
                    <c:v>MONO_1</c:v>
                  </c:pt>
                  <c:pt idx="4">
                    <c:v>MONO_2</c:v>
                  </c:pt>
                  <c:pt idx="5">
                    <c:v>GTC-BIFI</c:v>
                  </c:pt>
                  <c:pt idx="6">
                    <c:v>MONO_1</c:v>
                  </c:pt>
                  <c:pt idx="7">
                    <c:v>MONO_2</c:v>
                  </c:pt>
                  <c:pt idx="8">
                    <c:v>GTC-BIFI</c:v>
                  </c:pt>
                  <c:pt idx="9">
                    <c:v>MONO_1</c:v>
                  </c:pt>
                  <c:pt idx="10">
                    <c:v>MONO_2</c:v>
                  </c:pt>
                  <c:pt idx="11">
                    <c:v>GTC-BIFI</c:v>
                  </c:pt>
                  <c:pt idx="12">
                    <c:v>MONO_1</c:v>
                  </c:pt>
                  <c:pt idx="13">
                    <c:v>MONO_2</c:v>
                  </c:pt>
                  <c:pt idx="14">
                    <c:v>GTC-BIFI</c:v>
                  </c:pt>
                  <c:pt idx="15">
                    <c:v>MONO_1</c:v>
                  </c:pt>
                  <c:pt idx="16">
                    <c:v>MONO_2</c:v>
                  </c:pt>
                  <c:pt idx="17">
                    <c:v>GTC-BIFI</c:v>
                  </c:pt>
                  <c:pt idx="18">
                    <c:v>MONO_1</c:v>
                  </c:pt>
                  <c:pt idx="19">
                    <c:v>MONO_2</c:v>
                  </c:pt>
                  <c:pt idx="20">
                    <c:v>GTC-BIFI</c:v>
                  </c:pt>
                </c:lvl>
                <c:lvl>
                  <c:pt idx="0">
                    <c:v>Mar-21</c:v>
                  </c:pt>
                  <c:pt idx="3">
                    <c:v>Feb-21</c:v>
                  </c:pt>
                  <c:pt idx="6">
                    <c:v>Jan-21</c:v>
                  </c:pt>
                  <c:pt idx="9">
                    <c:v>Dec-20</c:v>
                  </c:pt>
                  <c:pt idx="12">
                    <c:v>Nov-20</c:v>
                  </c:pt>
                  <c:pt idx="15">
                    <c:v>Oct-20</c:v>
                  </c:pt>
                  <c:pt idx="18">
                    <c:v>Sep-20</c:v>
                  </c:pt>
                </c:lvl>
              </c:multiLvlStrCache>
            </c:multiLvlStrRef>
          </c:cat>
          <c:val>
            <c:numRef>
              <c:f>'Sadeleştirimiş Tablo'!$P$2:$P$22</c:f>
              <c:numCache>
                <c:formatCode>0.000</c:formatCode>
                <c:ptCount val="21"/>
                <c:pt idx="0">
                  <c:v>0.36727697889170419</c:v>
                </c:pt>
                <c:pt idx="1">
                  <c:v>0.367985844040354</c:v>
                </c:pt>
                <c:pt idx="2">
                  <c:v>0.41374405867297992</c:v>
                </c:pt>
                <c:pt idx="3">
                  <c:v>0.41469941471409533</c:v>
                </c:pt>
                <c:pt idx="4">
                  <c:v>0.41103340543882921</c:v>
                </c:pt>
                <c:pt idx="5">
                  <c:v>0.45725953368586592</c:v>
                </c:pt>
                <c:pt idx="6">
                  <c:v>0.30458735204394655</c:v>
                </c:pt>
                <c:pt idx="7">
                  <c:v>0.30962862118352275</c:v>
                </c:pt>
                <c:pt idx="8">
                  <c:v>0.34721688065400119</c:v>
                </c:pt>
                <c:pt idx="9">
                  <c:v>0.29642244568576759</c:v>
                </c:pt>
                <c:pt idx="10">
                  <c:v>0.30292471741451082</c:v>
                </c:pt>
                <c:pt idx="11">
                  <c:v>0.33907304395940757</c:v>
                </c:pt>
                <c:pt idx="12">
                  <c:v>0.32311499939318283</c:v>
                </c:pt>
                <c:pt idx="13">
                  <c:v>0.32357142952594381</c:v>
                </c:pt>
                <c:pt idx="14">
                  <c:v>0.35747073472411972</c:v>
                </c:pt>
                <c:pt idx="15">
                  <c:v>0.4068777906612378</c:v>
                </c:pt>
                <c:pt idx="16">
                  <c:v>0.40379889971792049</c:v>
                </c:pt>
                <c:pt idx="17">
                  <c:v>0.44498463694369939</c:v>
                </c:pt>
                <c:pt idx="18">
                  <c:v>0.43722314891367581</c:v>
                </c:pt>
                <c:pt idx="19">
                  <c:v>0.43086284406001607</c:v>
                </c:pt>
                <c:pt idx="20">
                  <c:v>0.47697292029759558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9-40A6-BD5E-23A50987D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932175"/>
        <c:axId val="101385455"/>
      </c:lineChart>
      <c:catAx>
        <c:axId val="1784969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Aylar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88591"/>
        <c:crosses val="autoZero"/>
        <c:auto val="1"/>
        <c:lblAlgn val="ctr"/>
        <c:lblOffset val="100"/>
        <c:noMultiLvlLbl val="0"/>
      </c:catAx>
      <c:valAx>
        <c:axId val="17848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Wh/WP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8496911"/>
        <c:crosses val="autoZero"/>
        <c:crossBetween val="between"/>
      </c:valAx>
      <c:valAx>
        <c:axId val="10138545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Wh/Wp/Çalışma_Süresi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96932175"/>
        <c:crosses val="max"/>
        <c:crossBetween val="between"/>
      </c:valAx>
      <c:catAx>
        <c:axId val="296932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3854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Spesifik</a:t>
            </a:r>
            <a:r>
              <a:rPr lang="tr-TR" baseline="0"/>
              <a:t>  Üretimler</a:t>
            </a:r>
            <a:endParaRPr lang="tr-TR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'Sadeleştirimiş Tablo'!$V$1</c:f>
              <c:strCache>
                <c:ptCount val="1"/>
                <c:pt idx="0">
                  <c:v>Toplam Spesifik Üretim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'Sadeleştirimiş Tablo'!$M$2:$M$4</c:f>
              <c:strCache>
                <c:ptCount val="3"/>
                <c:pt idx="0">
                  <c:v>MONO_1</c:v>
                </c:pt>
                <c:pt idx="1">
                  <c:v>MONO_2</c:v>
                </c:pt>
                <c:pt idx="2">
                  <c:v>GTC-BIFI</c:v>
                </c:pt>
              </c:strCache>
            </c:strRef>
          </c:cat>
          <c:val>
            <c:numRef>
              <c:f>'Sadeleştirimiş Tablo'!$V$2:$V$4</c:f>
              <c:numCache>
                <c:formatCode>0.000</c:formatCode>
                <c:ptCount val="3"/>
                <c:pt idx="0">
                  <c:v>2031.9365433133439</c:v>
                </c:pt>
                <c:pt idx="1">
                  <c:v>2045.2100022869413</c:v>
                </c:pt>
                <c:pt idx="2">
                  <c:v>2277.1418916437096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4B-4315-90DE-B8D151775E6A}"/>
            </c:ext>
          </c:extLst>
        </c:ser>
        <c:ser>
          <c:idx val="1"/>
          <c:order val="1"/>
          <c:tx>
            <c:strRef>
              <c:f>'Sadeleştirimiş Tablo'!$R$1</c:f>
              <c:strCache>
                <c:ptCount val="1"/>
                <c:pt idx="0">
                  <c:v>2020 Spesifik Üretim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'Sadeleştirimiş Tablo'!$M$2:$M$4</c:f>
              <c:strCache>
                <c:ptCount val="3"/>
                <c:pt idx="0">
                  <c:v>MONO_1</c:v>
                </c:pt>
                <c:pt idx="1">
                  <c:v>MONO_2</c:v>
                </c:pt>
                <c:pt idx="2">
                  <c:v>GTC-BIFI</c:v>
                </c:pt>
              </c:strCache>
            </c:strRef>
          </c:cat>
          <c:val>
            <c:numRef>
              <c:f>'Sadeleştirimiş Tablo'!$R$2:$R$4</c:f>
              <c:numCache>
                <c:formatCode>0.000</c:formatCode>
                <c:ptCount val="3"/>
                <c:pt idx="0">
                  <c:v>1576.4317735115594</c:v>
                </c:pt>
                <c:pt idx="1">
                  <c:v>1588.9948873852593</c:v>
                </c:pt>
                <c:pt idx="2">
                  <c:v>1764.1841873278238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4B-4315-90DE-B8D151775E6A}"/>
            </c:ext>
          </c:extLst>
        </c:ser>
        <c:ser>
          <c:idx val="0"/>
          <c:order val="2"/>
          <c:tx>
            <c:strRef>
              <c:f>'Sadeleştirimiş Tablo'!$T$1</c:f>
              <c:strCache>
                <c:ptCount val="1"/>
                <c:pt idx="0">
                  <c:v>2021 Spesifik Üretim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'Sadeleştirimiş Tablo'!$M$2:$M$4</c:f>
              <c:strCache>
                <c:ptCount val="3"/>
                <c:pt idx="0">
                  <c:v>MONO_1</c:v>
                </c:pt>
                <c:pt idx="1">
                  <c:v>MONO_2</c:v>
                </c:pt>
                <c:pt idx="2">
                  <c:v>GTC-BIFI</c:v>
                </c:pt>
              </c:strCache>
            </c:strRef>
          </c:cat>
          <c:val>
            <c:numRef>
              <c:f>'Sadeleştirimiş Tablo'!$T$2:$T$4</c:f>
              <c:numCache>
                <c:formatCode>0.000</c:formatCode>
                <c:ptCount val="3"/>
                <c:pt idx="0">
                  <c:v>363.24328358208948</c:v>
                </c:pt>
                <c:pt idx="1">
                  <c:v>364.35319434573159</c:v>
                </c:pt>
                <c:pt idx="2">
                  <c:v>407.16691460055091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54B-4315-90DE-B8D151775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8834623"/>
        <c:axId val="318835871"/>
      </c:barChart>
      <c:catAx>
        <c:axId val="318834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Modül</a:t>
                </a:r>
                <a:r>
                  <a:rPr lang="tr-TR" baseline="0"/>
                  <a:t> Türü</a:t>
                </a:r>
                <a:endParaRPr lang="tr-TR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8835871"/>
        <c:crosses val="autoZero"/>
        <c:auto val="1"/>
        <c:lblAlgn val="ctr"/>
        <c:lblOffset val="100"/>
        <c:noMultiLvlLbl val="0"/>
      </c:catAx>
      <c:valAx>
        <c:axId val="31883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Wh/Wp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8834623"/>
        <c:crosses val="autoZero"/>
        <c:crossBetween val="between"/>
        <c:majorUnit val="4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Toplam Spesifik  Üretim Karşılaştırması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'Sadeleştirimiş Tablo'!$W$1</c:f>
              <c:strCache>
                <c:ptCount val="1"/>
                <c:pt idx="0">
                  <c:v>Mono vs Bifacial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'Sadeleştirimiş Tablo'!$M$2:$M$4</c:f>
              <c:strCache>
                <c:ptCount val="3"/>
                <c:pt idx="0">
                  <c:v>MONO_1</c:v>
                </c:pt>
                <c:pt idx="1">
                  <c:v>MONO_2</c:v>
                </c:pt>
                <c:pt idx="2">
                  <c:v>GTC-BIFI</c:v>
                </c:pt>
              </c:strCache>
            </c:strRef>
          </c:cat>
          <c:val>
            <c:numRef>
              <c:f>'Sadeleştirimiş Tablo'!$W$2:$W$4</c:f>
              <c:numCache>
                <c:formatCode>0.0%</c:formatCode>
                <c:ptCount val="3"/>
                <c:pt idx="0">
                  <c:v>-0.1206756919340235</c:v>
                </c:pt>
                <c:pt idx="1">
                  <c:v>-0.11340248145541221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F-4A91-9F8A-4B94E58BC1C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18834623"/>
        <c:axId val="318835871"/>
      </c:barChart>
      <c:catAx>
        <c:axId val="318834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Modül Türü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18835871"/>
        <c:crosses val="autoZero"/>
        <c:auto val="1"/>
        <c:lblAlgn val="ctr"/>
        <c:lblOffset val="100"/>
        <c:noMultiLvlLbl val="0"/>
      </c:catAx>
      <c:valAx>
        <c:axId val="318835871"/>
        <c:scaling>
          <c:orientation val="minMax"/>
          <c:max val="0"/>
          <c:min val="-0.15000000000000002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%" sourceLinked="0"/>
        <c:majorTickMark val="none"/>
        <c:minorTickMark val="none"/>
        <c:tickLblPos val="nextTo"/>
        <c:crossAx val="318834623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21</xdr:col>
      <xdr:colOff>228600</xdr:colOff>
      <xdr:row>21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190499</xdr:rowOff>
    </xdr:from>
    <xdr:to>
      <xdr:col>21</xdr:col>
      <xdr:colOff>219075</xdr:colOff>
      <xdr:row>43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42</xdr:col>
      <xdr:colOff>209550</xdr:colOff>
      <xdr:row>21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22</xdr:row>
      <xdr:rowOff>0</xdr:rowOff>
    </xdr:from>
    <xdr:to>
      <xdr:col>42</xdr:col>
      <xdr:colOff>219075</xdr:colOff>
      <xdr:row>43</xdr:row>
      <xdr:rowOff>161925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609599</xdr:colOff>
      <xdr:row>46</xdr:row>
      <xdr:rowOff>0</xdr:rowOff>
    </xdr:from>
    <xdr:to>
      <xdr:col>12</xdr:col>
      <xdr:colOff>409574</xdr:colOff>
      <xdr:row>60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571500</xdr:colOff>
      <xdr:row>46</xdr:row>
      <xdr:rowOff>9525</xdr:rowOff>
    </xdr:from>
    <xdr:to>
      <xdr:col>25</xdr:col>
      <xdr:colOff>371475</xdr:colOff>
      <xdr:row>60</xdr:row>
      <xdr:rowOff>85725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A50" sqref="AA5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3" activePane="bottomLeft" state="frozen"/>
      <selection activeCell="F1" sqref="F1"/>
      <selection pane="bottomLeft" activeCell="P27" sqref="P27"/>
    </sheetView>
  </sheetViews>
  <sheetFormatPr defaultRowHeight="15" x14ac:dyDescent="0.25"/>
  <cols>
    <col min="1" max="1" width="9.140625" style="24"/>
    <col min="2" max="2" width="10.42578125" style="6" bestFit="1" customWidth="1"/>
    <col min="3" max="3" width="22.5703125" style="6" bestFit="1" customWidth="1"/>
    <col min="4" max="4" width="8.42578125" style="27" bestFit="1" customWidth="1"/>
    <col min="5" max="5" width="9.28515625" style="27" bestFit="1" customWidth="1"/>
    <col min="6" max="12" width="9.140625" style="6"/>
    <col min="13" max="13" width="12.5703125" style="6" bestFit="1" customWidth="1"/>
    <col min="14" max="14" width="11.5703125" style="6" bestFit="1" customWidth="1"/>
    <col min="15" max="15" width="9.5703125" style="6" customWidth="1"/>
    <col min="16" max="16" width="11.85546875" style="6" customWidth="1"/>
    <col min="17" max="17" width="11.5703125" style="6" customWidth="1"/>
    <col min="18" max="18" width="19.28515625" style="6" bestFit="1" customWidth="1"/>
    <col min="19" max="19" width="15.5703125" style="6" bestFit="1" customWidth="1"/>
    <col min="20" max="20" width="17.5703125" style="6" bestFit="1" customWidth="1"/>
    <col min="21" max="21" width="15.5703125" style="6" bestFit="1" customWidth="1"/>
    <col min="22" max="22" width="22" style="6" bestFit="1" customWidth="1"/>
    <col min="23" max="16384" width="9.140625" style="6"/>
  </cols>
  <sheetData>
    <row r="1" spans="1:23" s="4" customFormat="1" ht="90" x14ac:dyDescent="0.25">
      <c r="A1" s="23" t="s">
        <v>0</v>
      </c>
      <c r="B1" s="2" t="s">
        <v>1</v>
      </c>
      <c r="C1" s="2" t="s">
        <v>13</v>
      </c>
      <c r="D1" s="25" t="s">
        <v>2</v>
      </c>
      <c r="E1" s="25" t="s">
        <v>3</v>
      </c>
      <c r="F1" s="2" t="s">
        <v>10</v>
      </c>
      <c r="G1" s="2" t="s">
        <v>11</v>
      </c>
      <c r="H1" s="2" t="s">
        <v>4</v>
      </c>
      <c r="I1" s="2" t="s">
        <v>9</v>
      </c>
      <c r="J1" s="2" t="s">
        <v>5</v>
      </c>
      <c r="K1" s="2" t="s">
        <v>6</v>
      </c>
      <c r="L1" s="2"/>
      <c r="M1" s="2" t="s">
        <v>7</v>
      </c>
      <c r="N1" s="2" t="s">
        <v>21</v>
      </c>
      <c r="O1" s="2" t="s">
        <v>19</v>
      </c>
      <c r="P1" s="2" t="s">
        <v>20</v>
      </c>
      <c r="Q1" s="3" t="s">
        <v>14</v>
      </c>
      <c r="R1" s="28" t="s">
        <v>23</v>
      </c>
      <c r="S1" s="28" t="s">
        <v>22</v>
      </c>
      <c r="T1" s="28" t="s">
        <v>24</v>
      </c>
      <c r="U1" s="28" t="s">
        <v>22</v>
      </c>
      <c r="V1" s="28" t="s">
        <v>25</v>
      </c>
      <c r="W1" s="28" t="s">
        <v>22</v>
      </c>
    </row>
    <row r="2" spans="1:23" customFormat="1" ht="15" customHeight="1" x14ac:dyDescent="0.25">
      <c r="A2" s="40">
        <f>D2</f>
        <v>44256</v>
      </c>
      <c r="B2" s="1" t="s">
        <v>16</v>
      </c>
      <c r="C2" s="1" t="s">
        <v>12</v>
      </c>
      <c r="D2" s="45">
        <v>44256</v>
      </c>
      <c r="E2" s="48">
        <v>44286</v>
      </c>
      <c r="F2" s="1">
        <v>252</v>
      </c>
      <c r="G2" s="1">
        <v>14</v>
      </c>
      <c r="H2" s="1">
        <v>300</v>
      </c>
      <c r="I2" s="1">
        <f>F2*G2*H2/1000</f>
        <v>1058.4000000000001</v>
      </c>
      <c r="J2" s="17">
        <v>1266.3000000000002</v>
      </c>
      <c r="K2" s="32" t="s">
        <v>8</v>
      </c>
      <c r="L2" s="40">
        <v>44256</v>
      </c>
      <c r="M2" s="1" t="s">
        <v>16</v>
      </c>
      <c r="N2" s="19">
        <v>176.96401999999998</v>
      </c>
      <c r="O2" s="19">
        <v>139.74889046829344</v>
      </c>
      <c r="P2" s="19">
        <v>0.36727697889170419</v>
      </c>
      <c r="Q2" s="16">
        <f>1-P4/P2</f>
        <v>-0.12651781203792001</v>
      </c>
      <c r="R2" s="29">
        <f>SUM(O14,O17,O20,O25,O28,O31,O34,O37,O40,O43,O46,O49)</f>
        <v>1576.4317735115594</v>
      </c>
      <c r="S2" s="30">
        <f>1-R4/R2</f>
        <v>-0.11909961279075154</v>
      </c>
      <c r="T2" s="29">
        <f>SUM(O2,O5,O8)</f>
        <v>363.24328358208948</v>
      </c>
      <c r="U2" s="30">
        <f>1-T4/T2</f>
        <v>-0.1209206969646146</v>
      </c>
      <c r="V2" s="29">
        <f>SUM(O2,O5,O8,O11,O14,O17,O20,O25,O28,O31,O34,O37,O40,O43,O46,O49)</f>
        <v>2031.9365433133439</v>
      </c>
      <c r="W2" s="30">
        <f>1-V4/V2</f>
        <v>-0.1206756919340235</v>
      </c>
    </row>
    <row r="3" spans="1:23" customFormat="1" ht="15" customHeight="1" x14ac:dyDescent="0.25">
      <c r="A3" s="41"/>
      <c r="B3" s="1" t="s">
        <v>17</v>
      </c>
      <c r="C3" s="1" t="s">
        <v>12</v>
      </c>
      <c r="D3" s="46"/>
      <c r="E3" s="49"/>
      <c r="F3" s="1">
        <v>252</v>
      </c>
      <c r="G3" s="1">
        <v>14</v>
      </c>
      <c r="H3" s="1">
        <v>300</v>
      </c>
      <c r="I3" s="1">
        <f t="shared" ref="I3:I4" si="0">F3*G3*H3/1000</f>
        <v>1058.4000000000001</v>
      </c>
      <c r="J3" s="17">
        <v>1266.3000000000002</v>
      </c>
      <c r="K3" s="33"/>
      <c r="L3" s="41"/>
      <c r="M3" s="1" t="s">
        <v>17</v>
      </c>
      <c r="N3" s="19">
        <v>176.83958999999999</v>
      </c>
      <c r="O3" s="19">
        <v>139.65062781331434</v>
      </c>
      <c r="P3" s="19">
        <v>0.367985844040354</v>
      </c>
      <c r="Q3" s="16">
        <f>1-P4/P3</f>
        <v>-0.12434775786540309</v>
      </c>
      <c r="R3" s="29">
        <f t="shared" ref="R3:R4" si="1">SUM(O15,O18,O21,O26,O29,O32,O35,O38,O41,O44,O47,O50)</f>
        <v>1588.9948873852593</v>
      </c>
      <c r="S3" s="30">
        <f>1-R4/R3</f>
        <v>-0.11025164481859595</v>
      </c>
      <c r="T3" s="29">
        <f t="shared" ref="T3:T4" si="2">SUM(O3,O6,O9)</f>
        <v>364.35319434573159</v>
      </c>
      <c r="U3" s="30">
        <f>1-T4/T3</f>
        <v>-0.11750609276721136</v>
      </c>
      <c r="V3" s="29">
        <f t="shared" ref="V3:V4" si="3">SUM(O3,O6,O9,O12,O15,O18,O21,O26,O29,O32,O35,O38,O41,O44,O47,O50)</f>
        <v>2045.2100022869413</v>
      </c>
      <c r="W3" s="30">
        <f>1-V4/V3</f>
        <v>-0.11340248145541221</v>
      </c>
    </row>
    <row r="4" spans="1:23" customFormat="1" x14ac:dyDescent="0.25">
      <c r="A4" s="42"/>
      <c r="B4" s="1" t="s">
        <v>18</v>
      </c>
      <c r="C4" s="1" t="s">
        <v>12</v>
      </c>
      <c r="D4" s="47"/>
      <c r="E4" s="50"/>
      <c r="F4" s="13">
        <v>242</v>
      </c>
      <c r="G4" s="13">
        <v>15</v>
      </c>
      <c r="H4" s="13">
        <v>300</v>
      </c>
      <c r="I4" s="13">
        <f t="shared" si="0"/>
        <v>1089</v>
      </c>
      <c r="J4" s="14">
        <v>1089</v>
      </c>
      <c r="K4" s="34"/>
      <c r="L4" s="42"/>
      <c r="M4" s="1" t="s">
        <v>18</v>
      </c>
      <c r="N4" s="10">
        <v>171.44084999999998</v>
      </c>
      <c r="O4" s="10">
        <v>157.42961432506885</v>
      </c>
      <c r="P4" s="10">
        <v>0.41374405867297992</v>
      </c>
      <c r="Q4" s="15">
        <f>1-P4/P4</f>
        <v>0</v>
      </c>
      <c r="R4" s="29">
        <f t="shared" si="1"/>
        <v>1764.1841873278238</v>
      </c>
      <c r="S4" s="31">
        <f>1-R4/R4</f>
        <v>0</v>
      </c>
      <c r="T4" s="29">
        <f t="shared" si="2"/>
        <v>407.16691460055091</v>
      </c>
      <c r="U4" s="31">
        <f>1-T4/T4</f>
        <v>0</v>
      </c>
      <c r="V4" s="29">
        <f t="shared" si="3"/>
        <v>2277.1418916437096</v>
      </c>
      <c r="W4" s="31">
        <f>1-V4/V4</f>
        <v>0</v>
      </c>
    </row>
    <row r="5" spans="1:23" customFormat="1" ht="15" customHeight="1" x14ac:dyDescent="0.25">
      <c r="A5" s="40">
        <f>D5</f>
        <v>44228</v>
      </c>
      <c r="B5" s="1" t="s">
        <v>16</v>
      </c>
      <c r="C5" s="1" t="s">
        <v>12</v>
      </c>
      <c r="D5" s="45">
        <v>44228</v>
      </c>
      <c r="E5" s="48">
        <v>44255</v>
      </c>
      <c r="F5" s="1">
        <v>252</v>
      </c>
      <c r="G5" s="1">
        <v>14</v>
      </c>
      <c r="H5" s="1">
        <v>300</v>
      </c>
      <c r="I5" s="1">
        <f>F5*G5*H5/1000</f>
        <v>1058.4000000000001</v>
      </c>
      <c r="J5" s="17">
        <v>1266.3000000000002</v>
      </c>
      <c r="K5" s="32" t="s">
        <v>8</v>
      </c>
      <c r="L5" s="40">
        <v>44228</v>
      </c>
      <c r="M5" s="1" t="s">
        <v>16</v>
      </c>
      <c r="N5" s="19">
        <v>160.16583</v>
      </c>
      <c r="O5" s="19">
        <v>126.48332148779907</v>
      </c>
      <c r="P5" s="19">
        <v>0.41469941471409533</v>
      </c>
      <c r="Q5" s="16">
        <f>1-P7/P5</f>
        <v>-0.10262883780801246</v>
      </c>
    </row>
    <row r="6" spans="1:23" customFormat="1" ht="15" customHeight="1" x14ac:dyDescent="0.25">
      <c r="A6" s="41"/>
      <c r="B6" s="1" t="s">
        <v>17</v>
      </c>
      <c r="C6" s="1" t="s">
        <v>12</v>
      </c>
      <c r="D6" s="46"/>
      <c r="E6" s="49"/>
      <c r="F6" s="1">
        <v>252</v>
      </c>
      <c r="G6" s="1">
        <v>14</v>
      </c>
      <c r="H6" s="1">
        <v>300</v>
      </c>
      <c r="I6" s="1">
        <f t="shared" ref="I6:I7" si="4">F6*G6*H6/1000</f>
        <v>1058.4000000000001</v>
      </c>
      <c r="J6" s="17">
        <v>1266.3000000000002</v>
      </c>
      <c r="K6" s="33"/>
      <c r="L6" s="41"/>
      <c r="M6" s="1" t="s">
        <v>17</v>
      </c>
      <c r="N6" s="19">
        <v>159.27043</v>
      </c>
      <c r="O6" s="19">
        <v>125.77622206428174</v>
      </c>
      <c r="P6" s="19">
        <v>0.41103340543882921</v>
      </c>
      <c r="Q6" s="16">
        <f>1-P7/P6</f>
        <v>-0.11246319066861377</v>
      </c>
    </row>
    <row r="7" spans="1:23" customFormat="1" x14ac:dyDescent="0.25">
      <c r="A7" s="42"/>
      <c r="B7" s="1" t="s">
        <v>18</v>
      </c>
      <c r="C7" s="1" t="s">
        <v>12</v>
      </c>
      <c r="D7" s="47"/>
      <c r="E7" s="50"/>
      <c r="F7" s="13">
        <v>242</v>
      </c>
      <c r="G7" s="13">
        <v>15</v>
      </c>
      <c r="H7" s="13">
        <v>300</v>
      </c>
      <c r="I7" s="13">
        <f t="shared" si="4"/>
        <v>1089</v>
      </c>
      <c r="J7" s="14">
        <v>1089</v>
      </c>
      <c r="K7" s="34"/>
      <c r="L7" s="42"/>
      <c r="M7" s="1" t="s">
        <v>18</v>
      </c>
      <c r="N7" s="10">
        <v>151.62748999999999</v>
      </c>
      <c r="O7" s="10">
        <v>139.23552800734618</v>
      </c>
      <c r="P7" s="10">
        <v>0.45725953368586592</v>
      </c>
      <c r="Q7" s="15">
        <f>1-P7/P7</f>
        <v>0</v>
      </c>
    </row>
    <row r="8" spans="1:23" customFormat="1" ht="15" customHeight="1" x14ac:dyDescent="0.25">
      <c r="A8" s="40">
        <f>D8</f>
        <v>44197</v>
      </c>
      <c r="B8" s="1" t="s">
        <v>16</v>
      </c>
      <c r="C8" s="1" t="s">
        <v>12</v>
      </c>
      <c r="D8" s="45">
        <v>44197</v>
      </c>
      <c r="E8" s="48">
        <v>44227</v>
      </c>
      <c r="F8" s="1">
        <v>252</v>
      </c>
      <c r="G8" s="1">
        <v>14</v>
      </c>
      <c r="H8" s="1">
        <v>300</v>
      </c>
      <c r="I8" s="1">
        <f>F8*G8*H8/1000</f>
        <v>1058.4000000000001</v>
      </c>
      <c r="J8" s="17">
        <v>1266.3000000000002</v>
      </c>
      <c r="K8" s="32" t="s">
        <v>8</v>
      </c>
      <c r="L8" s="40">
        <v>44197</v>
      </c>
      <c r="M8" s="1" t="s">
        <v>16</v>
      </c>
      <c r="N8" s="19">
        <v>122.84511999999999</v>
      </c>
      <c r="O8" s="19">
        <v>97.011071625996976</v>
      </c>
      <c r="P8" s="19">
        <v>0.30458735204394655</v>
      </c>
      <c r="Q8" s="16">
        <f>1-P10/P8</f>
        <v>-0.13995830202399206</v>
      </c>
    </row>
    <row r="9" spans="1:23" customFormat="1" ht="15" customHeight="1" x14ac:dyDescent="0.25">
      <c r="A9" s="41"/>
      <c r="B9" s="1" t="s">
        <v>17</v>
      </c>
      <c r="C9" s="1" t="s">
        <v>12</v>
      </c>
      <c r="D9" s="46"/>
      <c r="E9" s="49"/>
      <c r="F9" s="1">
        <v>252</v>
      </c>
      <c r="G9" s="1">
        <v>14</v>
      </c>
      <c r="H9" s="1">
        <v>300</v>
      </c>
      <c r="I9" s="1">
        <f t="shared" ref="I9:I10" si="5">F9*G9*H9/1000</f>
        <v>1058.4000000000001</v>
      </c>
      <c r="J9" s="17">
        <v>1266.3000000000002</v>
      </c>
      <c r="K9" s="33"/>
      <c r="L9" s="41"/>
      <c r="M9" s="1" t="s">
        <v>17</v>
      </c>
      <c r="N9" s="19">
        <v>125.27043</v>
      </c>
      <c r="O9" s="19">
        <v>98.926344468135511</v>
      </c>
      <c r="P9" s="19">
        <v>0.30962862118352275</v>
      </c>
      <c r="Q9" s="16">
        <f>1-P10/P9</f>
        <v>-0.12139788410645402</v>
      </c>
    </row>
    <row r="10" spans="1:23" customFormat="1" x14ac:dyDescent="0.25">
      <c r="A10" s="42"/>
      <c r="B10" s="1" t="s">
        <v>18</v>
      </c>
      <c r="C10" s="1" t="s">
        <v>12</v>
      </c>
      <c r="D10" s="47"/>
      <c r="E10" s="50"/>
      <c r="F10" s="13">
        <v>242</v>
      </c>
      <c r="G10" s="13">
        <v>15</v>
      </c>
      <c r="H10" s="13">
        <v>300</v>
      </c>
      <c r="I10" s="13">
        <f t="shared" si="5"/>
        <v>1089</v>
      </c>
      <c r="J10" s="14">
        <v>1089</v>
      </c>
      <c r="K10" s="34"/>
      <c r="L10" s="42"/>
      <c r="M10" s="1" t="s">
        <v>18</v>
      </c>
      <c r="N10" s="10">
        <v>120.33642999999998</v>
      </c>
      <c r="O10" s="10">
        <v>110.50177226813588</v>
      </c>
      <c r="P10" s="10">
        <v>0.34721688065400119</v>
      </c>
      <c r="Q10" s="15">
        <f>1-P10/P10</f>
        <v>0</v>
      </c>
    </row>
    <row r="11" spans="1:23" customFormat="1" ht="15" customHeight="1" x14ac:dyDescent="0.25">
      <c r="A11" s="40">
        <f>D11</f>
        <v>44166</v>
      </c>
      <c r="B11" s="1" t="s">
        <v>16</v>
      </c>
      <c r="C11" s="1" t="s">
        <v>12</v>
      </c>
      <c r="D11" s="45">
        <v>44166</v>
      </c>
      <c r="E11" s="48">
        <v>44196</v>
      </c>
      <c r="F11" s="1">
        <v>252</v>
      </c>
      <c r="G11" s="1">
        <v>14</v>
      </c>
      <c r="H11" s="1">
        <v>300</v>
      </c>
      <c r="I11" s="1">
        <f>F11*G11*H11/1000</f>
        <v>1058.4000000000001</v>
      </c>
      <c r="J11" s="17">
        <v>1266.3000000000002</v>
      </c>
      <c r="K11" s="32" t="s">
        <v>8</v>
      </c>
      <c r="L11" s="40">
        <v>44166</v>
      </c>
      <c r="M11" s="1" t="s">
        <v>16</v>
      </c>
      <c r="N11" s="19">
        <v>116.83072</v>
      </c>
      <c r="O11" s="19">
        <v>92.261486219695158</v>
      </c>
      <c r="P11" s="19">
        <v>0.29642244568576759</v>
      </c>
      <c r="Q11" s="16">
        <f>1-P13/P11</f>
        <v>-0.14388450974071354</v>
      </c>
    </row>
    <row r="12" spans="1:23" customFormat="1" ht="15" customHeight="1" x14ac:dyDescent="0.25">
      <c r="A12" s="41"/>
      <c r="B12" s="1" t="s">
        <v>17</v>
      </c>
      <c r="C12" s="1" t="s">
        <v>12</v>
      </c>
      <c r="D12" s="46"/>
      <c r="E12" s="49"/>
      <c r="F12" s="1">
        <v>252</v>
      </c>
      <c r="G12" s="1">
        <v>14</v>
      </c>
      <c r="H12" s="1">
        <v>300</v>
      </c>
      <c r="I12" s="1">
        <f t="shared" ref="I12:I13" si="6">F12*G12*H12/1000</f>
        <v>1058.4000000000001</v>
      </c>
      <c r="J12" s="17">
        <v>1266.3000000000002</v>
      </c>
      <c r="K12" s="33"/>
      <c r="L12" s="41"/>
      <c r="M12" s="1" t="s">
        <v>17</v>
      </c>
      <c r="N12" s="19">
        <v>116.32475000000001</v>
      </c>
      <c r="O12" s="19">
        <v>91.861920555950405</v>
      </c>
      <c r="P12" s="19">
        <v>0.30292471741451082</v>
      </c>
      <c r="Q12" s="16">
        <f>1-P13/P12</f>
        <v>-0.11933105642030761</v>
      </c>
    </row>
    <row r="13" spans="1:23" customFormat="1" x14ac:dyDescent="0.25">
      <c r="A13" s="42"/>
      <c r="B13" s="1" t="s">
        <v>18</v>
      </c>
      <c r="C13" s="1" t="s">
        <v>12</v>
      </c>
      <c r="D13" s="47"/>
      <c r="E13" s="50"/>
      <c r="F13" s="13">
        <v>242</v>
      </c>
      <c r="G13" s="13">
        <v>15</v>
      </c>
      <c r="H13" s="13">
        <v>300</v>
      </c>
      <c r="I13" s="13">
        <f t="shared" si="6"/>
        <v>1089</v>
      </c>
      <c r="J13" s="14">
        <v>1089</v>
      </c>
      <c r="K13" s="34"/>
      <c r="L13" s="42"/>
      <c r="M13" s="1" t="s">
        <v>18</v>
      </c>
      <c r="N13" s="10">
        <v>115.20617</v>
      </c>
      <c r="O13" s="10">
        <v>105.79078971533517</v>
      </c>
      <c r="P13" s="10">
        <v>0.33907304395940757</v>
      </c>
      <c r="Q13" s="15">
        <f>1-P13/P13</f>
        <v>0</v>
      </c>
    </row>
    <row r="14" spans="1:23" customFormat="1" ht="15" customHeight="1" x14ac:dyDescent="0.25">
      <c r="A14" s="40">
        <f>D14</f>
        <v>44136</v>
      </c>
      <c r="B14" s="1" t="s">
        <v>16</v>
      </c>
      <c r="C14" s="1" t="s">
        <v>12</v>
      </c>
      <c r="D14" s="45">
        <v>44136</v>
      </c>
      <c r="E14" s="48">
        <v>44165</v>
      </c>
      <c r="F14" s="1">
        <v>252</v>
      </c>
      <c r="G14" s="1">
        <v>14</v>
      </c>
      <c r="H14" s="1">
        <v>300</v>
      </c>
      <c r="I14" s="1">
        <f>F14*G14*H14/1000</f>
        <v>1058.4000000000001</v>
      </c>
      <c r="J14" s="17">
        <v>1266.3000000000002</v>
      </c>
      <c r="K14" s="32" t="s">
        <v>8</v>
      </c>
      <c r="L14" s="40">
        <v>44136</v>
      </c>
      <c r="M14" s="1" t="s">
        <v>16</v>
      </c>
      <c r="N14" s="19">
        <v>124.99853999999998</v>
      </c>
      <c r="O14" s="19">
        <v>98.711632314617361</v>
      </c>
      <c r="P14" s="19">
        <v>0.32311499939318283</v>
      </c>
      <c r="Q14" s="16">
        <f>1-P16/P14</f>
        <v>-0.10632664963080551</v>
      </c>
    </row>
    <row r="15" spans="1:23" customFormat="1" ht="15" customHeight="1" x14ac:dyDescent="0.25">
      <c r="A15" s="41"/>
      <c r="B15" s="1" t="s">
        <v>17</v>
      </c>
      <c r="C15" s="1" t="s">
        <v>12</v>
      </c>
      <c r="D15" s="46"/>
      <c r="E15" s="49"/>
      <c r="F15" s="1">
        <v>252</v>
      </c>
      <c r="G15" s="1">
        <v>14</v>
      </c>
      <c r="H15" s="1">
        <v>300</v>
      </c>
      <c r="I15" s="1">
        <f t="shared" ref="I15:I16" si="7">F15*G15*H15/1000</f>
        <v>1058.4000000000001</v>
      </c>
      <c r="J15" s="17">
        <v>1266.3000000000002</v>
      </c>
      <c r="K15" s="33"/>
      <c r="L15" s="41"/>
      <c r="M15" s="1" t="s">
        <v>17</v>
      </c>
      <c r="N15" s="19">
        <v>127.12137000000001</v>
      </c>
      <c r="O15" s="19">
        <v>100.38803601042406</v>
      </c>
      <c r="P15" s="19">
        <v>0.32357142952594381</v>
      </c>
      <c r="Q15" s="16">
        <f>1-P16/P15</f>
        <v>-0.10476606432107105</v>
      </c>
    </row>
    <row r="16" spans="1:23" customFormat="1" ht="15" customHeight="1" x14ac:dyDescent="0.25">
      <c r="A16" s="42"/>
      <c r="B16" s="1" t="s">
        <v>18</v>
      </c>
      <c r="C16" s="1" t="s">
        <v>12</v>
      </c>
      <c r="D16" s="47"/>
      <c r="E16" s="50"/>
      <c r="F16" s="13">
        <v>242</v>
      </c>
      <c r="G16" s="13">
        <v>15</v>
      </c>
      <c r="H16" s="13">
        <v>300</v>
      </c>
      <c r="I16" s="13">
        <f t="shared" si="7"/>
        <v>1089</v>
      </c>
      <c r="J16" s="14">
        <v>1089</v>
      </c>
      <c r="K16" s="34"/>
      <c r="L16" s="42"/>
      <c r="M16" s="1" t="s">
        <v>18</v>
      </c>
      <c r="N16" s="10">
        <v>118.92676000000003</v>
      </c>
      <c r="O16" s="10">
        <v>109.20730945821857</v>
      </c>
      <c r="P16" s="10">
        <v>0.35747073472411972</v>
      </c>
      <c r="Q16" s="15">
        <f>1-P16/P16</f>
        <v>0</v>
      </c>
    </row>
    <row r="17" spans="1:17" customFormat="1" ht="15" customHeight="1" x14ac:dyDescent="0.25">
      <c r="A17" s="40">
        <f>D17</f>
        <v>44105</v>
      </c>
      <c r="B17" s="1" t="s">
        <v>16</v>
      </c>
      <c r="C17" s="1" t="s">
        <v>12</v>
      </c>
      <c r="D17" s="45">
        <v>44105</v>
      </c>
      <c r="E17" s="48">
        <v>44135</v>
      </c>
      <c r="F17" s="1">
        <v>252</v>
      </c>
      <c r="G17" s="1">
        <v>14</v>
      </c>
      <c r="H17" s="1">
        <v>300</v>
      </c>
      <c r="I17" s="1">
        <f>F17*G17*H17/1000</f>
        <v>1058.4000000000001</v>
      </c>
      <c r="J17" s="17">
        <v>1266.3000000000002</v>
      </c>
      <c r="K17" s="32" t="s">
        <v>8</v>
      </c>
      <c r="L17" s="40">
        <v>44105</v>
      </c>
      <c r="M17" s="1" t="s">
        <v>16</v>
      </c>
      <c r="N17" s="19">
        <v>185.22495000000001</v>
      </c>
      <c r="O17" s="19">
        <v>146.27256574271499</v>
      </c>
      <c r="P17" s="19">
        <v>0.4068777906612378</v>
      </c>
      <c r="Q17" s="16">
        <f>1-P19/P17</f>
        <v>-9.3656737126232015E-2</v>
      </c>
    </row>
    <row r="18" spans="1:17" customFormat="1" ht="15" customHeight="1" x14ac:dyDescent="0.25">
      <c r="A18" s="41"/>
      <c r="B18" s="1" t="s">
        <v>17</v>
      </c>
      <c r="C18" s="1" t="s">
        <v>12</v>
      </c>
      <c r="D18" s="46"/>
      <c r="E18" s="49"/>
      <c r="F18" s="1">
        <v>252</v>
      </c>
      <c r="G18" s="1">
        <v>14</v>
      </c>
      <c r="H18" s="1">
        <v>300</v>
      </c>
      <c r="I18" s="1">
        <f t="shared" ref="I18:I19" si="8">F18*G18*H18/1000</f>
        <v>1058.4000000000001</v>
      </c>
      <c r="J18" s="17">
        <v>1266.3000000000002</v>
      </c>
      <c r="K18" s="33"/>
      <c r="L18" s="41"/>
      <c r="M18" s="1" t="s">
        <v>17</v>
      </c>
      <c r="N18" s="19">
        <v>184.71816000000001</v>
      </c>
      <c r="O18" s="19">
        <v>145.87235252309878</v>
      </c>
      <c r="P18" s="19">
        <v>0.40379889971792049</v>
      </c>
      <c r="Q18" s="16">
        <f>1-P19/P18</f>
        <v>-0.10199566480876943</v>
      </c>
    </row>
    <row r="19" spans="1:17" customFormat="1" x14ac:dyDescent="0.25">
      <c r="A19" s="42"/>
      <c r="B19" s="1" t="s">
        <v>18</v>
      </c>
      <c r="C19" s="1" t="s">
        <v>12</v>
      </c>
      <c r="D19" s="47"/>
      <c r="E19" s="50"/>
      <c r="F19" s="13">
        <v>242</v>
      </c>
      <c r="G19" s="13">
        <v>15</v>
      </c>
      <c r="H19" s="13">
        <v>300</v>
      </c>
      <c r="I19" s="13">
        <f t="shared" si="8"/>
        <v>1089</v>
      </c>
      <c r="J19" s="14">
        <v>1089</v>
      </c>
      <c r="K19" s="34"/>
      <c r="L19" s="42"/>
      <c r="M19" s="1" t="s">
        <v>18</v>
      </c>
      <c r="N19" s="10">
        <v>174.33062999999999</v>
      </c>
      <c r="O19" s="10">
        <v>160.08322314049585</v>
      </c>
      <c r="P19" s="10">
        <v>0.44498463694369939</v>
      </c>
      <c r="Q19" s="15">
        <f>1-P19/P19</f>
        <v>0</v>
      </c>
    </row>
    <row r="20" spans="1:17" customFormat="1" ht="15" customHeight="1" x14ac:dyDescent="0.25">
      <c r="A20" s="40">
        <f>D20</f>
        <v>44100</v>
      </c>
      <c r="B20" s="1" t="s">
        <v>16</v>
      </c>
      <c r="C20" s="1" t="s">
        <v>12</v>
      </c>
      <c r="D20" s="45">
        <v>44100</v>
      </c>
      <c r="E20" s="48">
        <v>44104</v>
      </c>
      <c r="F20" s="1">
        <v>252</v>
      </c>
      <c r="G20" s="1">
        <v>14</v>
      </c>
      <c r="H20" s="1">
        <v>300</v>
      </c>
      <c r="I20" s="1">
        <f>F20*G20*H20/1000</f>
        <v>1058.4000000000001</v>
      </c>
      <c r="J20" s="17">
        <v>1266.3000000000002</v>
      </c>
      <c r="K20" s="32" t="s">
        <v>8</v>
      </c>
      <c r="L20" s="40">
        <v>44100</v>
      </c>
      <c r="M20" s="1" t="s">
        <v>16</v>
      </c>
      <c r="N20" s="19">
        <v>33.911409999999997</v>
      </c>
      <c r="O20" s="19">
        <v>26.779917870962642</v>
      </c>
      <c r="P20" s="19">
        <v>0.43722314891367581</v>
      </c>
      <c r="Q20" s="16">
        <f>1-P22/P20</f>
        <v>-9.0914151006601607E-2</v>
      </c>
    </row>
    <row r="21" spans="1:17" customFormat="1" ht="15" customHeight="1" x14ac:dyDescent="0.25">
      <c r="A21" s="41"/>
      <c r="B21" s="1" t="s">
        <v>17</v>
      </c>
      <c r="C21" s="1" t="s">
        <v>12</v>
      </c>
      <c r="D21" s="46"/>
      <c r="E21" s="49"/>
      <c r="F21" s="1">
        <v>252</v>
      </c>
      <c r="G21" s="1">
        <v>14</v>
      </c>
      <c r="H21" s="1">
        <v>300</v>
      </c>
      <c r="I21" s="1">
        <f t="shared" ref="I21:I22" si="9">F21*G21*H21/1000</f>
        <v>1058.4000000000001</v>
      </c>
      <c r="J21" s="17">
        <v>1266.3000000000002</v>
      </c>
      <c r="K21" s="33"/>
      <c r="L21" s="41"/>
      <c r="M21" s="1" t="s">
        <v>17</v>
      </c>
      <c r="N21" s="19">
        <v>33.690899999999999</v>
      </c>
      <c r="O21" s="19">
        <v>26.605780620705993</v>
      </c>
      <c r="P21" s="19">
        <v>0.43086284406001607</v>
      </c>
      <c r="Q21" s="16">
        <f>1-P22/P21</f>
        <v>-0.10701799162602366</v>
      </c>
    </row>
    <row r="22" spans="1:17" customFormat="1" x14ac:dyDescent="0.25">
      <c r="A22" s="42"/>
      <c r="B22" s="1" t="s">
        <v>18</v>
      </c>
      <c r="C22" s="1" t="s">
        <v>12</v>
      </c>
      <c r="D22" s="47"/>
      <c r="E22" s="50"/>
      <c r="F22" s="13">
        <v>242</v>
      </c>
      <c r="G22" s="13">
        <v>15</v>
      </c>
      <c r="H22" s="13">
        <v>300</v>
      </c>
      <c r="I22" s="13">
        <f t="shared" si="9"/>
        <v>1089</v>
      </c>
      <c r="J22" s="14">
        <v>1089</v>
      </c>
      <c r="K22" s="34"/>
      <c r="L22" s="42"/>
      <c r="M22" s="1" t="s">
        <v>18</v>
      </c>
      <c r="N22" s="10">
        <v>31.814689999999999</v>
      </c>
      <c r="O22" s="10">
        <v>29.21459136822773</v>
      </c>
      <c r="P22" s="10">
        <v>0.47697292029759558</v>
      </c>
      <c r="Q22" s="15">
        <f>1-P22/P22</f>
        <v>0</v>
      </c>
    </row>
    <row r="23" spans="1:17" s="12" customFormat="1" x14ac:dyDescent="0.25">
      <c r="A23" s="35" t="s">
        <v>15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s="4" customFormat="1" ht="90" x14ac:dyDescent="0.25">
      <c r="A24" s="23" t="s">
        <v>0</v>
      </c>
      <c r="B24" s="2" t="s">
        <v>1</v>
      </c>
      <c r="C24" s="2" t="s">
        <v>13</v>
      </c>
      <c r="D24" s="25" t="s">
        <v>2</v>
      </c>
      <c r="E24" s="25" t="s">
        <v>3</v>
      </c>
      <c r="F24" s="2" t="s">
        <v>10</v>
      </c>
      <c r="G24" s="2" t="s">
        <v>11</v>
      </c>
      <c r="H24" s="2" t="s">
        <v>4</v>
      </c>
      <c r="I24" s="2" t="s">
        <v>9</v>
      </c>
      <c r="J24" s="2" t="s">
        <v>5</v>
      </c>
      <c r="K24" s="2" t="s">
        <v>6</v>
      </c>
      <c r="L24" s="23" t="s">
        <v>0</v>
      </c>
      <c r="M24" s="2" t="s">
        <v>7</v>
      </c>
      <c r="N24" s="2" t="s">
        <v>21</v>
      </c>
      <c r="O24" s="2" t="s">
        <v>19</v>
      </c>
      <c r="P24" s="2" t="s">
        <v>20</v>
      </c>
      <c r="Q24" s="3" t="s">
        <v>14</v>
      </c>
    </row>
    <row r="25" spans="1:17" customFormat="1" ht="15" customHeight="1" x14ac:dyDescent="0.25">
      <c r="A25" s="53">
        <f>D25</f>
        <v>44075</v>
      </c>
      <c r="B25" s="1" t="s">
        <v>16</v>
      </c>
      <c r="C25" s="1" t="s">
        <v>12</v>
      </c>
      <c r="D25" s="45">
        <v>44075</v>
      </c>
      <c r="E25" s="48">
        <v>44099</v>
      </c>
      <c r="F25" s="1">
        <v>252</v>
      </c>
      <c r="G25" s="1">
        <v>8</v>
      </c>
      <c r="H25" s="1">
        <v>300</v>
      </c>
      <c r="I25" s="1">
        <f>F25*G25*H25/1000</f>
        <v>604.79999999999995</v>
      </c>
      <c r="J25" s="17">
        <v>1089.9000000000001</v>
      </c>
      <c r="K25" s="36" t="s">
        <v>8</v>
      </c>
      <c r="L25" s="40">
        <v>44075</v>
      </c>
      <c r="M25" s="1" t="s">
        <v>16</v>
      </c>
      <c r="N25" s="18">
        <v>138.53616000000002</v>
      </c>
      <c r="O25" s="18">
        <v>127.10905587668596</v>
      </c>
      <c r="P25" s="18">
        <v>0.39908651766620395</v>
      </c>
      <c r="Q25" s="16">
        <f>1-P27/P25</f>
        <v>-0.10966679300967019</v>
      </c>
    </row>
    <row r="26" spans="1:17" customFormat="1" ht="15" customHeight="1" x14ac:dyDescent="0.25">
      <c r="A26" s="54"/>
      <c r="B26" s="1" t="s">
        <v>17</v>
      </c>
      <c r="C26" s="1" t="s">
        <v>12</v>
      </c>
      <c r="D26" s="46"/>
      <c r="E26" s="49"/>
      <c r="F26" s="1">
        <v>252</v>
      </c>
      <c r="G26" s="1">
        <v>8</v>
      </c>
      <c r="H26" s="1">
        <v>300</v>
      </c>
      <c r="I26" s="1">
        <f t="shared" ref="I26:I27" si="10">F26*G26*H26/1000</f>
        <v>604.79999999999995</v>
      </c>
      <c r="J26" s="17">
        <v>1089.9000000000001</v>
      </c>
      <c r="K26" s="37"/>
      <c r="L26" s="41"/>
      <c r="M26" s="1" t="s">
        <v>17</v>
      </c>
      <c r="N26" s="18">
        <v>138.10700999999997</v>
      </c>
      <c r="O26" s="18">
        <v>126.71530415634459</v>
      </c>
      <c r="P26" s="18">
        <v>0.40004831619998293</v>
      </c>
      <c r="Q26" s="16">
        <f>1-P27/P26</f>
        <v>-0.10699892552646761</v>
      </c>
    </row>
    <row r="27" spans="1:17" customFormat="1" x14ac:dyDescent="0.25">
      <c r="A27" s="54"/>
      <c r="B27" s="1" t="s">
        <v>18</v>
      </c>
      <c r="C27" s="1" t="s">
        <v>12</v>
      </c>
      <c r="D27" s="47"/>
      <c r="E27" s="50"/>
      <c r="F27" s="11">
        <v>242</v>
      </c>
      <c r="G27" s="11">
        <v>15</v>
      </c>
      <c r="H27" s="11">
        <v>300</v>
      </c>
      <c r="I27" s="11">
        <f t="shared" si="10"/>
        <v>1089</v>
      </c>
      <c r="J27" s="17">
        <v>1089</v>
      </c>
      <c r="K27" s="37"/>
      <c r="L27" s="42"/>
      <c r="M27" s="1" t="s">
        <v>18</v>
      </c>
      <c r="N27" s="18">
        <v>154.80770000000001</v>
      </c>
      <c r="O27" s="18">
        <v>142.15583103764922</v>
      </c>
      <c r="P27" s="18">
        <v>0.44285305619205367</v>
      </c>
      <c r="Q27" s="16">
        <f>1-P27/P27</f>
        <v>0</v>
      </c>
    </row>
    <row r="28" spans="1:17" customFormat="1" ht="15" customHeight="1" x14ac:dyDescent="0.25">
      <c r="A28" s="51">
        <f>D28</f>
        <v>44044</v>
      </c>
      <c r="B28" s="1" t="s">
        <v>16</v>
      </c>
      <c r="C28" s="1" t="s">
        <v>12</v>
      </c>
      <c r="D28" s="45">
        <v>44044</v>
      </c>
      <c r="E28" s="48">
        <v>44074</v>
      </c>
      <c r="F28" s="1">
        <v>252</v>
      </c>
      <c r="G28" s="1">
        <v>8</v>
      </c>
      <c r="H28" s="1">
        <v>300</v>
      </c>
      <c r="I28" s="1">
        <f>F28*G28*H28/1000</f>
        <v>604.79999999999995</v>
      </c>
      <c r="J28" s="17">
        <v>1089.9000000000001</v>
      </c>
      <c r="K28" s="36" t="s">
        <v>8</v>
      </c>
      <c r="L28" s="40">
        <v>44044</v>
      </c>
      <c r="M28" s="1" t="s">
        <v>16</v>
      </c>
      <c r="N28" s="18">
        <v>199.21154000000001</v>
      </c>
      <c r="O28" s="18">
        <v>182.77964950912926</v>
      </c>
      <c r="P28" s="18">
        <v>0.43287069155507224</v>
      </c>
      <c r="Q28" s="16">
        <f>1-P30/P28</f>
        <v>-0.10586630597717273</v>
      </c>
    </row>
    <row r="29" spans="1:17" customFormat="1" ht="15" customHeight="1" x14ac:dyDescent="0.25">
      <c r="A29" s="52"/>
      <c r="B29" s="1" t="s">
        <v>17</v>
      </c>
      <c r="C29" s="1" t="s">
        <v>12</v>
      </c>
      <c r="D29" s="46"/>
      <c r="E29" s="49"/>
      <c r="F29" s="1">
        <v>252</v>
      </c>
      <c r="G29" s="1">
        <v>8</v>
      </c>
      <c r="H29" s="1">
        <v>300</v>
      </c>
      <c r="I29" s="1">
        <f t="shared" ref="I29:I30" si="11">F29*G29*H29/1000</f>
        <v>604.79999999999995</v>
      </c>
      <c r="J29" s="17">
        <v>1089.9000000000001</v>
      </c>
      <c r="K29" s="37"/>
      <c r="L29" s="41"/>
      <c r="M29" s="1" t="s">
        <v>17</v>
      </c>
      <c r="N29" s="18">
        <v>198.32067999999998</v>
      </c>
      <c r="O29" s="18">
        <v>181.96227176805209</v>
      </c>
      <c r="P29" s="18">
        <v>0.42966297938146891</v>
      </c>
      <c r="Q29" s="16">
        <f>1-P30/P29</f>
        <v>-0.11412231355121905</v>
      </c>
    </row>
    <row r="30" spans="1:17" customFormat="1" x14ac:dyDescent="0.25">
      <c r="A30" s="52"/>
      <c r="B30" s="1" t="s">
        <v>18</v>
      </c>
      <c r="C30" s="1" t="s">
        <v>12</v>
      </c>
      <c r="D30" s="47"/>
      <c r="E30" s="50"/>
      <c r="F30" s="11">
        <v>242</v>
      </c>
      <c r="G30" s="11">
        <v>15</v>
      </c>
      <c r="H30" s="11">
        <v>300</v>
      </c>
      <c r="I30" s="11">
        <f t="shared" si="11"/>
        <v>1089</v>
      </c>
      <c r="J30" s="17">
        <v>1089</v>
      </c>
      <c r="K30" s="37"/>
      <c r="L30" s="42"/>
      <c r="M30" s="1" t="s">
        <v>18</v>
      </c>
      <c r="N30" s="18">
        <v>221.03168999999997</v>
      </c>
      <c r="O30" s="18">
        <v>202.96757575757573</v>
      </c>
      <c r="P30" s="18">
        <v>0.47869711263579184</v>
      </c>
      <c r="Q30" s="16">
        <f>1-P30/P30</f>
        <v>0</v>
      </c>
    </row>
    <row r="31" spans="1:17" customFormat="1" ht="15" customHeight="1" x14ac:dyDescent="0.25">
      <c r="A31" s="51">
        <f>D31</f>
        <v>44013</v>
      </c>
      <c r="B31" s="1" t="s">
        <v>16</v>
      </c>
      <c r="C31" s="1" t="s">
        <v>12</v>
      </c>
      <c r="D31" s="45">
        <v>44013</v>
      </c>
      <c r="E31" s="48">
        <v>44043</v>
      </c>
      <c r="F31" s="1">
        <v>252</v>
      </c>
      <c r="G31" s="1">
        <v>8</v>
      </c>
      <c r="H31" s="1">
        <v>300</v>
      </c>
      <c r="I31" s="1">
        <f>F31*G31*H31/1000</f>
        <v>604.79999999999995</v>
      </c>
      <c r="J31" s="17">
        <v>1089.9000000000001</v>
      </c>
      <c r="K31" s="36" t="s">
        <v>8</v>
      </c>
      <c r="L31" s="40">
        <v>44013</v>
      </c>
      <c r="M31" s="1" t="s">
        <v>16</v>
      </c>
      <c r="N31" s="18">
        <v>193.36254</v>
      </c>
      <c r="O31" s="18">
        <v>177.41310211946049</v>
      </c>
      <c r="P31" s="18">
        <v>0.39228988860024433</v>
      </c>
      <c r="Q31" s="16">
        <f>1-P33/P31</f>
        <v>-0.12442880471273288</v>
      </c>
    </row>
    <row r="32" spans="1:17" customFormat="1" ht="15" customHeight="1" x14ac:dyDescent="0.25">
      <c r="A32" s="52"/>
      <c r="B32" s="1" t="s">
        <v>17</v>
      </c>
      <c r="C32" s="1" t="s">
        <v>12</v>
      </c>
      <c r="D32" s="46"/>
      <c r="E32" s="49"/>
      <c r="F32" s="1">
        <v>252</v>
      </c>
      <c r="G32" s="1">
        <v>8</v>
      </c>
      <c r="H32" s="1">
        <v>300</v>
      </c>
      <c r="I32" s="1">
        <f t="shared" ref="I32:I33" si="12">F32*G32*H32/1000</f>
        <v>604.79999999999995</v>
      </c>
      <c r="J32" s="17">
        <v>1089.9000000000001</v>
      </c>
      <c r="K32" s="37"/>
      <c r="L32" s="41"/>
      <c r="M32" s="1" t="s">
        <v>17</v>
      </c>
      <c r="N32" s="18">
        <v>192.52846000000002</v>
      </c>
      <c r="O32" s="18">
        <v>176.6478209010001</v>
      </c>
      <c r="P32" s="18">
        <v>0.38952110452260219</v>
      </c>
      <c r="Q32" s="16">
        <f>1-P33/P32</f>
        <v>-0.13242144114445198</v>
      </c>
    </row>
    <row r="33" spans="1:17" customFormat="1" x14ac:dyDescent="0.25">
      <c r="A33" s="52"/>
      <c r="B33" s="1" t="s">
        <v>18</v>
      </c>
      <c r="C33" s="1" t="s">
        <v>12</v>
      </c>
      <c r="D33" s="47"/>
      <c r="E33" s="50"/>
      <c r="F33" s="11">
        <v>242</v>
      </c>
      <c r="G33" s="11">
        <v>15</v>
      </c>
      <c r="H33" s="11">
        <v>300</v>
      </c>
      <c r="I33" s="11">
        <f t="shared" si="12"/>
        <v>1089</v>
      </c>
      <c r="J33" s="17">
        <v>1089</v>
      </c>
      <c r="K33" s="37"/>
      <c r="L33" s="42"/>
      <c r="M33" s="1" t="s">
        <v>18</v>
      </c>
      <c r="N33" s="18">
        <v>216.64241999999999</v>
      </c>
      <c r="O33" s="18">
        <v>198.93702479338842</v>
      </c>
      <c r="P33" s="18">
        <v>0.44110205053966389</v>
      </c>
      <c r="Q33" s="16">
        <f>1-P33/P33</f>
        <v>0</v>
      </c>
    </row>
    <row r="34" spans="1:17" customFormat="1" ht="15" customHeight="1" x14ac:dyDescent="0.25">
      <c r="A34" s="51">
        <f>D34</f>
        <v>43983</v>
      </c>
      <c r="B34" s="1" t="s">
        <v>16</v>
      </c>
      <c r="C34" s="1" t="s">
        <v>12</v>
      </c>
      <c r="D34" s="45">
        <v>43983</v>
      </c>
      <c r="E34" s="48">
        <v>44012</v>
      </c>
      <c r="F34" s="1">
        <v>252</v>
      </c>
      <c r="G34" s="1">
        <v>8</v>
      </c>
      <c r="H34" s="1">
        <v>300</v>
      </c>
      <c r="I34" s="1">
        <f>F34*G34*H34/1000</f>
        <v>604.79999999999995</v>
      </c>
      <c r="J34" s="17">
        <v>1089.9000000000001</v>
      </c>
      <c r="K34" s="36" t="s">
        <v>8</v>
      </c>
      <c r="L34" s="40">
        <v>43983</v>
      </c>
      <c r="M34" s="1" t="s">
        <v>16</v>
      </c>
      <c r="N34" s="18">
        <v>196.02063000000001</v>
      </c>
      <c r="O34" s="18">
        <v>179.85194054500411</v>
      </c>
      <c r="P34" s="18">
        <v>0.40348163891195538</v>
      </c>
      <c r="Q34" s="16">
        <f>1-P36/P34</f>
        <v>-0.11347618254050507</v>
      </c>
    </row>
    <row r="35" spans="1:17" customFormat="1" ht="15" customHeight="1" x14ac:dyDescent="0.25">
      <c r="A35" s="52"/>
      <c r="B35" s="1" t="s">
        <v>17</v>
      </c>
      <c r="C35" s="1" t="s">
        <v>12</v>
      </c>
      <c r="D35" s="46"/>
      <c r="E35" s="49"/>
      <c r="F35" s="1">
        <v>252</v>
      </c>
      <c r="G35" s="1">
        <v>8</v>
      </c>
      <c r="H35" s="1">
        <v>300</v>
      </c>
      <c r="I35" s="1">
        <f t="shared" ref="I35:I36" si="13">F35*G35*H35/1000</f>
        <v>604.79999999999995</v>
      </c>
      <c r="J35" s="17">
        <v>1089.9000000000001</v>
      </c>
      <c r="K35" s="37"/>
      <c r="L35" s="41"/>
      <c r="M35" s="1" t="s">
        <v>17</v>
      </c>
      <c r="N35" s="18">
        <v>195.24665000000002</v>
      </c>
      <c r="O35" s="18">
        <v>179.1418020001835</v>
      </c>
      <c r="P35" s="18">
        <v>0.39589348508327848</v>
      </c>
      <c r="Q35" s="16">
        <f>1-P36/P35</f>
        <v>-0.13481835884812465</v>
      </c>
    </row>
    <row r="36" spans="1:17" customFormat="1" x14ac:dyDescent="0.25">
      <c r="A36" s="52"/>
      <c r="B36" s="1" t="s">
        <v>18</v>
      </c>
      <c r="C36" s="1" t="s">
        <v>12</v>
      </c>
      <c r="D36" s="47"/>
      <c r="E36" s="50"/>
      <c r="F36" s="11">
        <v>242</v>
      </c>
      <c r="G36" s="11">
        <v>15</v>
      </c>
      <c r="H36" s="11">
        <v>300</v>
      </c>
      <c r="I36" s="11">
        <f t="shared" si="13"/>
        <v>1089</v>
      </c>
      <c r="J36" s="17">
        <v>1089</v>
      </c>
      <c r="K36" s="37"/>
      <c r="L36" s="42"/>
      <c r="M36" s="1" t="s">
        <v>18</v>
      </c>
      <c r="N36" s="18">
        <v>218.57332</v>
      </c>
      <c r="O36" s="18">
        <v>200.71011937557392</v>
      </c>
      <c r="P36" s="18">
        <v>0.44926719502087059</v>
      </c>
      <c r="Q36" s="16">
        <f>1-P36/P36</f>
        <v>0</v>
      </c>
    </row>
    <row r="37" spans="1:17" customFormat="1" ht="15" customHeight="1" x14ac:dyDescent="0.25">
      <c r="A37" s="51">
        <f>D37</f>
        <v>43952</v>
      </c>
      <c r="B37" s="1" t="s">
        <v>16</v>
      </c>
      <c r="C37" s="1" t="s">
        <v>12</v>
      </c>
      <c r="D37" s="45">
        <v>43952</v>
      </c>
      <c r="E37" s="48">
        <v>43982</v>
      </c>
      <c r="F37" s="1">
        <v>252</v>
      </c>
      <c r="G37" s="1">
        <v>8</v>
      </c>
      <c r="H37" s="1">
        <v>300</v>
      </c>
      <c r="I37" s="1">
        <f>F37*G37*H37/1000</f>
        <v>604.79999999999995</v>
      </c>
      <c r="J37" s="17">
        <v>1089.9000000000001</v>
      </c>
      <c r="K37" s="36" t="s">
        <v>8</v>
      </c>
      <c r="L37" s="40">
        <v>43952</v>
      </c>
      <c r="M37" s="1" t="s">
        <v>16</v>
      </c>
      <c r="N37" s="18">
        <v>197.57234999999997</v>
      </c>
      <c r="O37" s="18">
        <v>181.27566749243047</v>
      </c>
      <c r="P37" s="18">
        <v>0.4062199831763148</v>
      </c>
      <c r="Q37" s="16">
        <f>1-P39/P37</f>
        <v>-9.7779726788806531E-2</v>
      </c>
    </row>
    <row r="38" spans="1:17" customFormat="1" ht="15" customHeight="1" x14ac:dyDescent="0.25">
      <c r="A38" s="52"/>
      <c r="B38" s="1" t="s">
        <v>17</v>
      </c>
      <c r="C38" s="1" t="s">
        <v>12</v>
      </c>
      <c r="D38" s="46"/>
      <c r="E38" s="49"/>
      <c r="F38" s="1">
        <v>252</v>
      </c>
      <c r="G38" s="1">
        <v>8</v>
      </c>
      <c r="H38" s="1">
        <v>300</v>
      </c>
      <c r="I38" s="1">
        <f t="shared" ref="I38:I39" si="14">F38*G38*H38/1000</f>
        <v>604.79999999999995</v>
      </c>
      <c r="J38" s="17">
        <v>1089.9000000000001</v>
      </c>
      <c r="K38" s="37"/>
      <c r="L38" s="41"/>
      <c r="M38" s="1" t="s">
        <v>17</v>
      </c>
      <c r="N38" s="18">
        <v>197.32891000000001</v>
      </c>
      <c r="O38" s="18">
        <v>181.05230755115147</v>
      </c>
      <c r="P38" s="18">
        <v>0.40413461506953452</v>
      </c>
      <c r="Q38" s="16">
        <f>1-P39/P38</f>
        <v>-0.10344436115852385</v>
      </c>
    </row>
    <row r="39" spans="1:17" customFormat="1" x14ac:dyDescent="0.25">
      <c r="A39" s="52"/>
      <c r="B39" s="1" t="s">
        <v>18</v>
      </c>
      <c r="C39" s="1" t="s">
        <v>12</v>
      </c>
      <c r="D39" s="47"/>
      <c r="E39" s="50"/>
      <c r="F39" s="11">
        <v>242</v>
      </c>
      <c r="G39" s="11">
        <v>15</v>
      </c>
      <c r="H39" s="11">
        <v>300</v>
      </c>
      <c r="I39" s="11">
        <f t="shared" si="14"/>
        <v>1089</v>
      </c>
      <c r="J39" s="17">
        <v>1089</v>
      </c>
      <c r="K39" s="37"/>
      <c r="L39" s="42"/>
      <c r="M39" s="1" t="s">
        <v>18</v>
      </c>
      <c r="N39" s="18">
        <v>217.56166999999999</v>
      </c>
      <c r="O39" s="18">
        <v>199.78114784205692</v>
      </c>
      <c r="P39" s="18">
        <v>0.44594006214744847</v>
      </c>
      <c r="Q39" s="16">
        <f>1-P39/P39</f>
        <v>0</v>
      </c>
    </row>
    <row r="40" spans="1:17" ht="15" customHeight="1" x14ac:dyDescent="0.25">
      <c r="A40" s="43">
        <f>D40</f>
        <v>43922</v>
      </c>
      <c r="B40" s="1" t="s">
        <v>16</v>
      </c>
      <c r="C40" s="5" t="s">
        <v>12</v>
      </c>
      <c r="D40" s="45">
        <v>43922</v>
      </c>
      <c r="E40" s="48">
        <v>43951</v>
      </c>
      <c r="F40" s="5">
        <v>252</v>
      </c>
      <c r="G40" s="5">
        <v>8</v>
      </c>
      <c r="H40" s="5">
        <v>300</v>
      </c>
      <c r="I40" s="5">
        <f>F40*G40*H40/1000</f>
        <v>604.79999999999995</v>
      </c>
      <c r="J40" s="21">
        <v>1089.9000000000001</v>
      </c>
      <c r="K40" s="38" t="s">
        <v>8</v>
      </c>
      <c r="L40" s="40">
        <v>43922</v>
      </c>
      <c r="M40" s="1" t="s">
        <v>16</v>
      </c>
      <c r="N40" s="22">
        <v>171.23842999999999</v>
      </c>
      <c r="O40" s="22">
        <v>157.11389118267729</v>
      </c>
      <c r="P40" s="22">
        <v>0.40545520305207045</v>
      </c>
      <c r="Q40" s="20">
        <f>1-P42/P40</f>
        <v>-7.9495016348968939E-2</v>
      </c>
    </row>
    <row r="41" spans="1:17" ht="15" customHeight="1" x14ac:dyDescent="0.25">
      <c r="A41" s="44"/>
      <c r="B41" s="1" t="s">
        <v>17</v>
      </c>
      <c r="C41" s="5" t="s">
        <v>12</v>
      </c>
      <c r="D41" s="46"/>
      <c r="E41" s="49"/>
      <c r="F41" s="5">
        <v>252</v>
      </c>
      <c r="G41" s="5">
        <v>8</v>
      </c>
      <c r="H41" s="5">
        <v>300</v>
      </c>
      <c r="I41" s="5">
        <f t="shared" ref="I41:I42" si="15">F41*G41*H41/1000</f>
        <v>604.79999999999995</v>
      </c>
      <c r="J41" s="21">
        <v>1089.9000000000001</v>
      </c>
      <c r="K41" s="39"/>
      <c r="L41" s="41"/>
      <c r="M41" s="1" t="s">
        <v>17</v>
      </c>
      <c r="N41" s="22">
        <v>171.23297999999997</v>
      </c>
      <c r="O41" s="22">
        <v>157.10889072391959</v>
      </c>
      <c r="P41" s="22">
        <v>0.40387889646251823</v>
      </c>
      <c r="Q41" s="20">
        <f>1-P42/P41</f>
        <v>-8.3708197880768997E-2</v>
      </c>
    </row>
    <row r="42" spans="1:17" x14ac:dyDescent="0.25">
      <c r="A42" s="44"/>
      <c r="B42" s="1" t="s">
        <v>18</v>
      </c>
      <c r="C42" s="5" t="s">
        <v>12</v>
      </c>
      <c r="D42" s="47"/>
      <c r="E42" s="50"/>
      <c r="F42" s="7">
        <v>242</v>
      </c>
      <c r="G42" s="7">
        <v>15</v>
      </c>
      <c r="H42" s="7">
        <v>300</v>
      </c>
      <c r="I42" s="7">
        <f t="shared" si="15"/>
        <v>1089</v>
      </c>
      <c r="J42" s="21">
        <v>1089</v>
      </c>
      <c r="K42" s="39"/>
      <c r="L42" s="42"/>
      <c r="M42" s="1" t="s">
        <v>18</v>
      </c>
      <c r="N42" s="22">
        <v>185.41335000000001</v>
      </c>
      <c r="O42" s="22">
        <v>170.26019283746558</v>
      </c>
      <c r="P42" s="22">
        <v>0.43768687104746934</v>
      </c>
      <c r="Q42" s="20">
        <f>1-P42/P42</f>
        <v>0</v>
      </c>
    </row>
    <row r="43" spans="1:17" ht="15" customHeight="1" x14ac:dyDescent="0.25">
      <c r="A43" s="43">
        <f>D43</f>
        <v>43891</v>
      </c>
      <c r="B43" s="1" t="s">
        <v>16</v>
      </c>
      <c r="C43" s="5" t="s">
        <v>12</v>
      </c>
      <c r="D43" s="45">
        <v>43891</v>
      </c>
      <c r="E43" s="48">
        <v>43921</v>
      </c>
      <c r="F43" s="5">
        <v>252</v>
      </c>
      <c r="G43" s="5">
        <v>8</v>
      </c>
      <c r="H43" s="5">
        <v>300</v>
      </c>
      <c r="I43" s="5">
        <f>F43*G43*H43/1000</f>
        <v>604.79999999999995</v>
      </c>
      <c r="J43" s="21">
        <v>1089.9000000000001</v>
      </c>
      <c r="K43" s="38" t="s">
        <v>8</v>
      </c>
      <c r="L43" s="40">
        <v>43891</v>
      </c>
      <c r="M43" s="1" t="s">
        <v>16</v>
      </c>
      <c r="N43" s="22">
        <v>142.54723000000001</v>
      </c>
      <c r="O43" s="22">
        <v>130.78927424534362</v>
      </c>
      <c r="P43" s="22">
        <v>0.35087665793519413</v>
      </c>
      <c r="Q43" s="20">
        <f>1-P45/P43</f>
        <v>-8.8638923556566551E-2</v>
      </c>
    </row>
    <row r="44" spans="1:17" ht="15" customHeight="1" x14ac:dyDescent="0.25">
      <c r="A44" s="44"/>
      <c r="B44" s="1" t="s">
        <v>17</v>
      </c>
      <c r="C44" s="5" t="s">
        <v>12</v>
      </c>
      <c r="D44" s="46"/>
      <c r="E44" s="49"/>
      <c r="F44" s="5">
        <v>252</v>
      </c>
      <c r="G44" s="5">
        <v>8</v>
      </c>
      <c r="H44" s="5">
        <v>300</v>
      </c>
      <c r="I44" s="5">
        <f t="shared" ref="I44:I45" si="16">F44*G44*H44/1000</f>
        <v>604.79999999999995</v>
      </c>
      <c r="J44" s="21">
        <v>1089.9000000000001</v>
      </c>
      <c r="K44" s="39"/>
      <c r="L44" s="41"/>
      <c r="M44" s="1" t="s">
        <v>17</v>
      </c>
      <c r="N44" s="22">
        <v>142.15414000000001</v>
      </c>
      <c r="O44" s="22">
        <v>130.42860812918616</v>
      </c>
      <c r="P44" s="22">
        <v>0.34944034327980217</v>
      </c>
      <c r="Q44" s="20">
        <f>1-P45/P44</f>
        <v>-9.3113587316504542E-2</v>
      </c>
    </row>
    <row r="45" spans="1:17" x14ac:dyDescent="0.25">
      <c r="A45" s="44"/>
      <c r="B45" s="1" t="s">
        <v>18</v>
      </c>
      <c r="C45" s="5" t="s">
        <v>12</v>
      </c>
      <c r="D45" s="47"/>
      <c r="E45" s="50"/>
      <c r="F45" s="7">
        <v>242</v>
      </c>
      <c r="G45" s="7">
        <v>15</v>
      </c>
      <c r="H45" s="7">
        <v>300</v>
      </c>
      <c r="I45" s="7">
        <f t="shared" si="16"/>
        <v>1089</v>
      </c>
      <c r="J45" s="21">
        <v>1089</v>
      </c>
      <c r="K45" s="39"/>
      <c r="L45" s="42"/>
      <c r="M45" s="1" t="s">
        <v>18</v>
      </c>
      <c r="N45" s="22">
        <v>155.67828</v>
      </c>
      <c r="O45" s="22">
        <v>142.95526170798897</v>
      </c>
      <c r="P45" s="22">
        <v>0.38197798719569531</v>
      </c>
      <c r="Q45" s="20">
        <f>1-P45/P45</f>
        <v>0</v>
      </c>
    </row>
    <row r="46" spans="1:17" ht="15" customHeight="1" x14ac:dyDescent="0.25">
      <c r="A46" s="43">
        <f>D46</f>
        <v>43862</v>
      </c>
      <c r="B46" s="1" t="s">
        <v>16</v>
      </c>
      <c r="C46" s="5" t="s">
        <v>12</v>
      </c>
      <c r="D46" s="45">
        <v>43862</v>
      </c>
      <c r="E46" s="48">
        <v>43890</v>
      </c>
      <c r="F46" s="5">
        <v>252</v>
      </c>
      <c r="G46" s="5">
        <v>8</v>
      </c>
      <c r="H46" s="5">
        <v>300</v>
      </c>
      <c r="I46" s="5">
        <f>F46*G46*H46/1000</f>
        <v>604.79999999999995</v>
      </c>
      <c r="J46" s="21">
        <v>1089.9000000000001</v>
      </c>
      <c r="K46" s="38" t="s">
        <v>8</v>
      </c>
      <c r="L46" s="40">
        <v>43862</v>
      </c>
      <c r="M46" s="1" t="s">
        <v>16</v>
      </c>
      <c r="N46" s="22">
        <v>83.739240000000009</v>
      </c>
      <c r="O46" s="22">
        <v>76.832039636663907</v>
      </c>
      <c r="P46" s="22">
        <v>0.24965731807201919</v>
      </c>
      <c r="Q46" s="20">
        <f>1-P48/P46</f>
        <v>-0.28862935854651095</v>
      </c>
    </row>
    <row r="47" spans="1:17" ht="15" customHeight="1" x14ac:dyDescent="0.25">
      <c r="A47" s="44"/>
      <c r="B47" s="1" t="s">
        <v>17</v>
      </c>
      <c r="C47" s="5" t="s">
        <v>12</v>
      </c>
      <c r="D47" s="46"/>
      <c r="E47" s="49"/>
      <c r="F47" s="5">
        <v>252</v>
      </c>
      <c r="G47" s="5">
        <v>8</v>
      </c>
      <c r="H47" s="5">
        <v>300</v>
      </c>
      <c r="I47" s="5">
        <f t="shared" ref="I47:I48" si="17">F47*G47*H47/1000</f>
        <v>604.79999999999995</v>
      </c>
      <c r="J47" s="21">
        <v>1089.9000000000001</v>
      </c>
      <c r="K47" s="39"/>
      <c r="L47" s="41"/>
      <c r="M47" s="1" t="s">
        <v>17</v>
      </c>
      <c r="N47" s="22">
        <v>98.051270000000002</v>
      </c>
      <c r="O47" s="22">
        <v>89.963547114414169</v>
      </c>
      <c r="P47" s="22">
        <v>0.29067381943267906</v>
      </c>
      <c r="Q47" s="20">
        <f>1-P48/P47</f>
        <v>-0.10679300348237475</v>
      </c>
    </row>
    <row r="48" spans="1:17" x14ac:dyDescent="0.25">
      <c r="A48" s="44"/>
      <c r="B48" s="1" t="s">
        <v>18</v>
      </c>
      <c r="C48" s="5" t="s">
        <v>12</v>
      </c>
      <c r="D48" s="47"/>
      <c r="E48" s="50"/>
      <c r="F48" s="7">
        <v>242</v>
      </c>
      <c r="G48" s="7">
        <v>15</v>
      </c>
      <c r="H48" s="7">
        <v>300</v>
      </c>
      <c r="I48" s="7">
        <f t="shared" si="17"/>
        <v>1089</v>
      </c>
      <c r="J48" s="21">
        <v>1089</v>
      </c>
      <c r="K48" s="39"/>
      <c r="L48" s="42"/>
      <c r="M48" s="1" t="s">
        <v>18</v>
      </c>
      <c r="N48" s="22">
        <v>112.54944</v>
      </c>
      <c r="O48" s="22">
        <v>103.35118457300275</v>
      </c>
      <c r="P48" s="22">
        <v>0.32171574964358834</v>
      </c>
      <c r="Q48" s="20">
        <f>1-P48/P48</f>
        <v>0</v>
      </c>
    </row>
    <row r="49" spans="1:17" ht="15" customHeight="1" x14ac:dyDescent="0.25">
      <c r="A49" s="43">
        <f>D49</f>
        <v>43831</v>
      </c>
      <c r="B49" s="1" t="s">
        <v>16</v>
      </c>
      <c r="C49" s="5" t="s">
        <v>12</v>
      </c>
      <c r="D49" s="45">
        <v>43831</v>
      </c>
      <c r="E49" s="48">
        <v>43861</v>
      </c>
      <c r="F49" s="5">
        <v>252</v>
      </c>
      <c r="G49" s="5">
        <v>8</v>
      </c>
      <c r="H49" s="5">
        <v>300</v>
      </c>
      <c r="I49" s="5">
        <f>F49*G49*H49/1000</f>
        <v>604.79999999999995</v>
      </c>
      <c r="J49" s="21">
        <v>1089.9000000000001</v>
      </c>
      <c r="K49" s="38" t="s">
        <v>8</v>
      </c>
      <c r="L49" s="40">
        <v>43831</v>
      </c>
      <c r="M49" s="1" t="s">
        <v>16</v>
      </c>
      <c r="N49" s="22">
        <v>99.729160000000007</v>
      </c>
      <c r="O49" s="22">
        <v>91.503036975869335</v>
      </c>
      <c r="P49" s="22">
        <v>0.29257565779654465</v>
      </c>
      <c r="Q49" s="20">
        <f>1-P51/P49</f>
        <v>-0.14636768551747159</v>
      </c>
    </row>
    <row r="50" spans="1:17" ht="15" customHeight="1" x14ac:dyDescent="0.25">
      <c r="A50" s="44"/>
      <c r="B50" s="1" t="s">
        <v>17</v>
      </c>
      <c r="C50" s="5" t="s">
        <v>12</v>
      </c>
      <c r="D50" s="46"/>
      <c r="E50" s="49"/>
      <c r="F50" s="5">
        <v>252</v>
      </c>
      <c r="G50" s="5">
        <v>8</v>
      </c>
      <c r="H50" s="5">
        <v>300</v>
      </c>
      <c r="I50" s="5">
        <f t="shared" ref="I50:I51" si="18">F50*G50*H50/1000</f>
        <v>604.79999999999995</v>
      </c>
      <c r="J50" s="21">
        <v>1089.9000000000001</v>
      </c>
      <c r="K50" s="39"/>
      <c r="L50" s="41"/>
      <c r="M50" s="1" t="s">
        <v>17</v>
      </c>
      <c r="N50" s="22">
        <v>101.47859</v>
      </c>
      <c r="O50" s="22">
        <v>93.108165886778593</v>
      </c>
      <c r="P50" s="22">
        <v>0.29605140186575069</v>
      </c>
      <c r="Q50" s="20">
        <f>1-P51/P50</f>
        <v>-0.13290893930328007</v>
      </c>
    </row>
    <row r="51" spans="1:17" x14ac:dyDescent="0.25">
      <c r="A51" s="44"/>
      <c r="B51" s="1" t="s">
        <v>18</v>
      </c>
      <c r="C51" s="5" t="s">
        <v>12</v>
      </c>
      <c r="D51" s="47"/>
      <c r="E51" s="50"/>
      <c r="F51" s="7">
        <v>242</v>
      </c>
      <c r="G51" s="7">
        <v>15</v>
      </c>
      <c r="H51" s="7">
        <v>300</v>
      </c>
      <c r="I51" s="7">
        <f t="shared" si="18"/>
        <v>1089</v>
      </c>
      <c r="J51" s="21">
        <v>1089</v>
      </c>
      <c r="K51" s="39"/>
      <c r="L51" s="42"/>
      <c r="M51" s="1" t="s">
        <v>18</v>
      </c>
      <c r="N51" s="22">
        <v>113.86662999999999</v>
      </c>
      <c r="O51" s="22">
        <v>104.56072543617998</v>
      </c>
      <c r="P51" s="22">
        <v>0.33539927966697669</v>
      </c>
      <c r="Q51" s="20">
        <f>1-P51/P51</f>
        <v>0</v>
      </c>
    </row>
    <row r="52" spans="1:17" s="9" customFormat="1" x14ac:dyDescent="0.25">
      <c r="A52" s="24"/>
      <c r="B52" s="6"/>
      <c r="C52" s="6"/>
      <c r="D52" s="26"/>
      <c r="E52" s="26"/>
      <c r="F52" s="6"/>
      <c r="G52" s="6"/>
      <c r="H52" s="6"/>
      <c r="I52" s="6"/>
      <c r="J52" s="6"/>
      <c r="K52" s="6"/>
      <c r="L52"/>
      <c r="M52" s="6"/>
      <c r="N52" s="6"/>
      <c r="O52" s="6"/>
      <c r="P52" s="6"/>
      <c r="Q52" s="8"/>
    </row>
  </sheetData>
  <autoFilter ref="I1:I52"/>
  <mergeCells count="81">
    <mergeCell ref="A5:A7"/>
    <mergeCell ref="D5:D7"/>
    <mergeCell ref="E5:E7"/>
    <mergeCell ref="K5:K7"/>
    <mergeCell ref="A2:A4"/>
    <mergeCell ref="D2:D4"/>
    <mergeCell ref="E2:E4"/>
    <mergeCell ref="K2:K4"/>
    <mergeCell ref="A11:A13"/>
    <mergeCell ref="D11:D13"/>
    <mergeCell ref="E11:E13"/>
    <mergeCell ref="K11:K13"/>
    <mergeCell ref="A8:A10"/>
    <mergeCell ref="D8:D10"/>
    <mergeCell ref="E8:E10"/>
    <mergeCell ref="K8:K10"/>
    <mergeCell ref="A17:A19"/>
    <mergeCell ref="D17:D19"/>
    <mergeCell ref="E17:E19"/>
    <mergeCell ref="K17:K19"/>
    <mergeCell ref="A14:A16"/>
    <mergeCell ref="D14:D16"/>
    <mergeCell ref="E14:E16"/>
    <mergeCell ref="K14:K16"/>
    <mergeCell ref="A28:A30"/>
    <mergeCell ref="D28:D30"/>
    <mergeCell ref="E28:E30"/>
    <mergeCell ref="K28:K30"/>
    <mergeCell ref="A20:A22"/>
    <mergeCell ref="D20:D22"/>
    <mergeCell ref="E20:E22"/>
    <mergeCell ref="K20:K22"/>
    <mergeCell ref="A23:Q23"/>
    <mergeCell ref="A25:A27"/>
    <mergeCell ref="D25:D27"/>
    <mergeCell ref="E25:E27"/>
    <mergeCell ref="K25:K27"/>
    <mergeCell ref="L20:L22"/>
    <mergeCell ref="A34:A36"/>
    <mergeCell ref="D34:D36"/>
    <mergeCell ref="E34:E36"/>
    <mergeCell ref="K34:K36"/>
    <mergeCell ref="A31:A33"/>
    <mergeCell ref="D31:D33"/>
    <mergeCell ref="E31:E33"/>
    <mergeCell ref="K31:K33"/>
    <mergeCell ref="A40:A42"/>
    <mergeCell ref="D40:D42"/>
    <mergeCell ref="E40:E42"/>
    <mergeCell ref="K40:K42"/>
    <mergeCell ref="A37:A39"/>
    <mergeCell ref="D37:D39"/>
    <mergeCell ref="E37:E39"/>
    <mergeCell ref="K37:K39"/>
    <mergeCell ref="L43:L45"/>
    <mergeCell ref="L46:L48"/>
    <mergeCell ref="L49:L51"/>
    <mergeCell ref="A49:A51"/>
    <mergeCell ref="D49:D51"/>
    <mergeCell ref="E49:E51"/>
    <mergeCell ref="K49:K51"/>
    <mergeCell ref="A46:A48"/>
    <mergeCell ref="D46:D48"/>
    <mergeCell ref="E46:E48"/>
    <mergeCell ref="K46:K48"/>
    <mergeCell ref="A43:A45"/>
    <mergeCell ref="D43:D45"/>
    <mergeCell ref="E43:E45"/>
    <mergeCell ref="K43:K45"/>
    <mergeCell ref="L2:L4"/>
    <mergeCell ref="L5:L7"/>
    <mergeCell ref="L8:L10"/>
    <mergeCell ref="L11:L13"/>
    <mergeCell ref="L14:L16"/>
    <mergeCell ref="L17:L19"/>
    <mergeCell ref="L31:L33"/>
    <mergeCell ref="L28:L30"/>
    <mergeCell ref="L25:L27"/>
    <mergeCell ref="L34:L36"/>
    <mergeCell ref="L37:L39"/>
    <mergeCell ref="L40:L42"/>
  </mergeCells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</vt:lpstr>
      <vt:lpstr>Sadeleştirimiş 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2021-04-05T07:25:49Z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47774377-6f01-460f-bc40-e39f22f9e2b5</vt:lpwstr>
  </property>
</Properties>
</file>